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<sst xmlns="http://schemas.openxmlformats.org/spreadsheetml/2006/main" count="60" uniqueCount="56">
  <si>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Financial Plan</t>
  </si>
  <si>
    <r>
      <t>2003 Actual</t>
    </r>
    <r>
      <rPr>
        <b/>
        <vertAlign val="superscript"/>
        <sz val="12"/>
        <color indexed="8"/>
        <rFont val="Times New Roman"/>
        <family val="1"/>
      </rPr>
      <t>2</t>
    </r>
  </si>
  <si>
    <t>2004 Adopted</t>
  </si>
  <si>
    <t>2004 Revised</t>
  </si>
  <si>
    <t>2004    Estimated</t>
  </si>
  <si>
    <t>Estimated - Adopted Change</t>
  </si>
  <si>
    <t>Explanation of Change</t>
  </si>
  <si>
    <r>
      <t xml:space="preserve">Beginning Fund Balance </t>
    </r>
    <r>
      <rPr>
        <b/>
        <vertAlign val="superscript"/>
        <sz val="12"/>
        <color indexed="8"/>
        <rFont val="Times New Roman"/>
        <family val="1"/>
      </rPr>
      <t>1</t>
    </r>
  </si>
  <si>
    <t>reflecting actual 2003 fund balance</t>
  </si>
  <si>
    <t xml:space="preserve">Revenues </t>
  </si>
  <si>
    <r>
      <t>Children and Family Set Aside</t>
    </r>
    <r>
      <rPr>
        <vertAlign val="superscript"/>
        <sz val="12"/>
        <color indexed="8"/>
        <rFont val="Times New Roman"/>
        <family val="1"/>
      </rPr>
      <t>3</t>
    </r>
  </si>
  <si>
    <t>2004 Adopted Revenue less</t>
  </si>
  <si>
    <t xml:space="preserve">    CX Revenue Transfer</t>
  </si>
  <si>
    <t xml:space="preserve"> fund balance usage.</t>
  </si>
  <si>
    <t xml:space="preserve">     Interest</t>
  </si>
  <si>
    <t xml:space="preserve">     DD Housing </t>
  </si>
  <si>
    <t xml:space="preserve">     Mental Health Housing</t>
  </si>
  <si>
    <r>
      <t xml:space="preserve">     2060 Document Recording Fee</t>
    </r>
    <r>
      <rPr>
        <vertAlign val="superscript"/>
        <sz val="12"/>
        <color indexed="8"/>
        <rFont val="Times New Roman"/>
        <family val="1"/>
      </rPr>
      <t>4</t>
    </r>
  </si>
  <si>
    <t xml:space="preserve">     Misc Revenue</t>
  </si>
  <si>
    <t>Total Revenues</t>
  </si>
  <si>
    <t xml:space="preserve">Expenditures </t>
  </si>
  <si>
    <t xml:space="preserve">     HOF Adminstration</t>
  </si>
  <si>
    <t xml:space="preserve">     HOF Projects CX</t>
  </si>
  <si>
    <t>2003 carryover of encumbrances</t>
  </si>
  <si>
    <t xml:space="preserve">     HOF Projects 2060</t>
  </si>
  <si>
    <t>2nd Qtr Omnibus request</t>
  </si>
  <si>
    <r>
      <t xml:space="preserve">    2060 Housing Operations</t>
    </r>
    <r>
      <rPr>
        <vertAlign val="superscript"/>
        <sz val="12"/>
        <color indexed="8"/>
        <rFont val="Times New Roman"/>
        <family val="1"/>
      </rPr>
      <t>7</t>
    </r>
  </si>
  <si>
    <t xml:space="preserve">     DD Housing</t>
  </si>
  <si>
    <t xml:space="preserve">     ARCH</t>
  </si>
  <si>
    <t>Total Expenditures</t>
  </si>
  <si>
    <t>total request</t>
  </si>
  <si>
    <t>Estimated Underexpenditures</t>
  </si>
  <si>
    <t>Other Fund Transactions</t>
  </si>
  <si>
    <t xml:space="preserve">     Reserve for Encumbrances</t>
  </si>
  <si>
    <t xml:space="preserve">     Developmental Disabilities Housiing</t>
  </si>
  <si>
    <t>Total Other Fund Transactions</t>
  </si>
  <si>
    <t>Ending Fund Balance</t>
  </si>
  <si>
    <t>Reserves &amp; Designations</t>
  </si>
  <si>
    <r>
      <t xml:space="preserve">         Committed to projects</t>
    </r>
    <r>
      <rPr>
        <vertAlign val="superscript"/>
        <sz val="12"/>
        <color indexed="8"/>
        <rFont val="Times New Roman"/>
        <family val="1"/>
      </rPr>
      <t>6</t>
    </r>
  </si>
  <si>
    <t>assumption for CIP project carryover</t>
  </si>
  <si>
    <t xml:space="preserve">         Encumbrance</t>
  </si>
  <si>
    <t>includes RAHP 2060 rev for $1.5M</t>
  </si>
  <si>
    <t xml:space="preserve">         Credit Enhancement Reserve</t>
  </si>
  <si>
    <t>that is not appropriated until 2005</t>
  </si>
  <si>
    <t>Total Reserves &amp; Designations</t>
  </si>
  <si>
    <t>Ending Undesignated Fund Balance</t>
  </si>
  <si>
    <r>
      <t>Target Fund Balance</t>
    </r>
    <r>
      <rPr>
        <b/>
        <vertAlign val="superscript"/>
        <sz val="12"/>
        <color indexed="8"/>
        <rFont val="Times New Roman"/>
        <family val="1"/>
      </rPr>
      <t>5</t>
    </r>
  </si>
  <si>
    <t>Financial Plan Notes:</t>
  </si>
  <si>
    <t>1. 2003 Beginning Fund Balance based on 2003 CAFR.</t>
  </si>
  <si>
    <t>2. Actuals based on 14th month ARMS reports.</t>
  </si>
  <si>
    <t>3. CFSA is a new revenue source for HOF beginning in 2004, replacing CX transfers. CFSA revenue is budgeted at 98 percent in operating funds; 2 percent is held centrally.</t>
  </si>
  <si>
    <t>4. The 2003 Actual revenue total for Document Recording Fees includes collections from both 2002 and 2003.</t>
  </si>
  <si>
    <t>5. The HOF fund balance maintains a minimum $400,000 by agency.</t>
  </si>
  <si>
    <t>6. Includes $1.6 million (2003) &amp; $1.5 million (2004)  RAHP 2060 not yet appropriated.</t>
  </si>
  <si>
    <t>7. Based on King County Motion 11144  for the 2060 RAHP Interlocal Agreementf to support 18 months of operating cost.</t>
  </si>
  <si>
    <t>Housing Opportunity Fund 3220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</si>
</sst>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7" fontId="1" fillId="0" borderId="0" xfId="19" applyFont="1" applyBorder="1" applyAlignment="1">
      <alignment horizontal="centerContinuous" wrapText="1"/>
      <protection/>
    </xf>
    <xf numFmtId="38" fontId="3" fillId="0" borderId="0" xfId="19" applyNumberFormat="1" applyFont="1" applyBorder="1" applyAlignment="1">
      <alignment horizontal="centerContinuous" wrapText="1"/>
      <protection/>
    </xf>
    <xf numFmtId="38" fontId="1" fillId="0" borderId="0" xfId="19" applyNumberFormat="1" applyFont="1" applyBorder="1" applyAlignment="1">
      <alignment horizontal="centerContinuous" wrapText="1"/>
      <protection/>
    </xf>
    <xf numFmtId="0" fontId="3" fillId="0" borderId="0" xfId="0" applyFont="1" applyBorder="1" applyAlignment="1">
      <alignment/>
    </xf>
    <xf numFmtId="37" fontId="3" fillId="0" borderId="0" xfId="19" applyFont="1">
      <alignment/>
      <protection/>
    </xf>
    <xf numFmtId="38" fontId="3" fillId="0" borderId="0" xfId="19" applyNumberFormat="1" applyFont="1">
      <alignment/>
      <protection/>
    </xf>
    <xf numFmtId="0" fontId="3" fillId="0" borderId="0" xfId="0" applyFont="1" applyAlignment="1">
      <alignment/>
    </xf>
    <xf numFmtId="37" fontId="1" fillId="0" borderId="1" xfId="19" applyFont="1" applyFill="1" applyBorder="1" applyAlignment="1">
      <alignment horizontal="left" wrapText="1"/>
      <protection/>
    </xf>
    <xf numFmtId="38" fontId="1" fillId="0" borderId="1" xfId="19" applyNumberFormat="1" applyFont="1" applyFill="1" applyBorder="1" applyAlignment="1">
      <alignment horizontal="centerContinuous" wrapText="1"/>
      <protection/>
    </xf>
    <xf numFmtId="38" fontId="1" fillId="0" borderId="1" xfId="19" applyNumberFormat="1" applyFont="1" applyFill="1" applyBorder="1" applyAlignment="1" quotePrefix="1">
      <alignment horizontal="centerContinuous" wrapText="1"/>
      <protection/>
    </xf>
    <xf numFmtId="38" fontId="5" fillId="0" borderId="1" xfId="19" applyNumberFormat="1" applyFont="1" applyFill="1" applyBorder="1" applyAlignment="1" quotePrefix="1">
      <alignment horizontal="centerContinuous" wrapText="1"/>
      <protection/>
    </xf>
    <xf numFmtId="0" fontId="3" fillId="0" borderId="0" xfId="0" applyFont="1" applyFill="1" applyAlignment="1">
      <alignment/>
    </xf>
    <xf numFmtId="37" fontId="1" fillId="0" borderId="2" xfId="19" applyFont="1" applyBorder="1" applyAlignment="1" quotePrefix="1">
      <alignment horizontal="left"/>
      <protection/>
    </xf>
    <xf numFmtId="164" fontId="3" fillId="0" borderId="2" xfId="15" applyNumberFormat="1" applyFont="1" applyBorder="1" applyAlignment="1">
      <alignment/>
    </xf>
    <xf numFmtId="38" fontId="3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37" fontId="1" fillId="0" borderId="3" xfId="19" applyFont="1" applyBorder="1" applyAlignment="1" quotePrefix="1">
      <alignment horizontal="left"/>
      <protection/>
    </xf>
    <xf numFmtId="164" fontId="3" fillId="0" borderId="4" xfId="15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37" fontId="3" fillId="0" borderId="3" xfId="19" applyFont="1" applyBorder="1" applyAlignment="1">
      <alignment horizontal="left" indent="1"/>
      <protection/>
    </xf>
    <xf numFmtId="164" fontId="3" fillId="0" borderId="3" xfId="15" applyNumberFormat="1" applyFont="1" applyBorder="1" applyAlignment="1">
      <alignment/>
    </xf>
    <xf numFmtId="37" fontId="3" fillId="0" borderId="3" xfId="19" applyFont="1" applyBorder="1" applyAlignment="1">
      <alignment horizontal="left"/>
      <protection/>
    </xf>
    <xf numFmtId="0" fontId="3" fillId="2" borderId="0" xfId="0" applyFont="1" applyFill="1" applyAlignment="1">
      <alignment/>
    </xf>
    <xf numFmtId="37" fontId="1" fillId="0" borderId="1" xfId="19" applyFont="1" applyBorder="1" applyAlignment="1">
      <alignment horizontal="left"/>
      <protection/>
    </xf>
    <xf numFmtId="164" fontId="3" fillId="0" borderId="1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0" fontId="1" fillId="0" borderId="6" xfId="0" applyFont="1" applyBorder="1" applyAlignment="1">
      <alignment/>
    </xf>
    <xf numFmtId="164" fontId="3" fillId="0" borderId="1" xfId="15" applyNumberFormat="1" applyFont="1" applyFill="1" applyBorder="1" applyAlignment="1">
      <alignment/>
    </xf>
    <xf numFmtId="37" fontId="1" fillId="0" borderId="7" xfId="19" applyFont="1" applyBorder="1" applyAlignment="1">
      <alignment horizontal="left"/>
      <protection/>
    </xf>
    <xf numFmtId="37" fontId="3" fillId="0" borderId="7" xfId="19" applyFont="1" applyBorder="1" applyAlignment="1">
      <alignment horizontal="left"/>
      <protection/>
    </xf>
    <xf numFmtId="37" fontId="1" fillId="0" borderId="6" xfId="19" applyFont="1" applyBorder="1" applyAlignment="1" quotePrefix="1">
      <alignment horizontal="left"/>
      <protection/>
    </xf>
    <xf numFmtId="164" fontId="3" fillId="0" borderId="7" xfId="15" applyNumberFormat="1" applyFont="1" applyBorder="1" applyAlignment="1">
      <alignment/>
    </xf>
    <xf numFmtId="164" fontId="3" fillId="0" borderId="3" xfId="15" applyNumberFormat="1" applyFont="1" applyFill="1" applyBorder="1" applyAlignment="1">
      <alignment/>
    </xf>
    <xf numFmtId="37" fontId="1" fillId="0" borderId="2" xfId="19" applyFont="1" applyBorder="1" applyAlignment="1">
      <alignment horizontal="left"/>
      <protection/>
    </xf>
    <xf numFmtId="37" fontId="3" fillId="0" borderId="0" xfId="19" applyFont="1" applyBorder="1" applyAlignment="1">
      <alignment horizontal="left"/>
      <protection/>
    </xf>
    <xf numFmtId="164" fontId="3" fillId="0" borderId="0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37" fontId="1" fillId="0" borderId="9" xfId="19" applyFont="1" applyBorder="1" applyAlignment="1" quotePrefix="1">
      <alignment horizontal="left"/>
      <protection/>
    </xf>
    <xf numFmtId="164" fontId="1" fillId="0" borderId="1" xfId="15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64" fontId="3" fillId="0" borderId="0" xfId="15" applyNumberFormat="1" applyFont="1" applyAlignment="1">
      <alignment/>
    </xf>
    <xf numFmtId="37" fontId="1" fillId="0" borderId="0" xfId="19" applyFont="1" applyAlignment="1">
      <alignment horizontal="left"/>
      <protection/>
    </xf>
    <xf numFmtId="0" fontId="3" fillId="0" borderId="0" xfId="0" applyFont="1" applyAlignment="1">
      <alignment horizontal="right"/>
    </xf>
    <xf numFmtId="38" fontId="3" fillId="0" borderId="0" xfId="0" applyNumberFormat="1" applyFont="1" applyAlignment="1">
      <alignment horizontal="right"/>
    </xf>
    <xf numFmtId="38" fontId="3" fillId="0" borderId="0" xfId="0" applyNumberFormat="1" applyFont="1" applyAlignment="1">
      <alignment horizontal="center"/>
    </xf>
    <xf numFmtId="37" fontId="3" fillId="0" borderId="0" xfId="19" applyFont="1" applyBorder="1" applyAlignment="1">
      <alignment horizontal="left" wrapText="1" shrinkToFit="1"/>
      <protection/>
    </xf>
    <xf numFmtId="37" fontId="3" fillId="0" borderId="0" xfId="19" applyFont="1" applyBorder="1" applyAlignment="1">
      <alignment horizontal="left"/>
      <protection/>
    </xf>
    <xf numFmtId="37" fontId="3" fillId="0" borderId="0" xfId="19" applyFont="1" applyBorder="1" applyAlignment="1">
      <alignment horizontal="left"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8"/>
  <sheetViews>
    <sheetView tabSelected="1" workbookViewId="0" topLeftCell="A16">
      <selection activeCell="A2" sqref="A2"/>
    </sheetView>
  </sheetViews>
  <sheetFormatPr defaultColWidth="9.140625" defaultRowHeight="12.75"/>
  <cols>
    <col min="1" max="1" width="43.57421875" style="45" customWidth="1"/>
    <col min="2" max="2" width="13.7109375" style="46" bestFit="1" customWidth="1"/>
    <col min="3" max="4" width="16.7109375" style="46" customWidth="1"/>
    <col min="5" max="5" width="15.28125" style="47" customWidth="1"/>
    <col min="6" max="6" width="15.57421875" style="7" customWidth="1"/>
    <col min="7" max="7" width="39.140625" style="7" bestFit="1" customWidth="1"/>
    <col min="8" max="16384" width="9.140625" style="7" customWidth="1"/>
  </cols>
  <sheetData>
    <row r="1" spans="1:5" s="4" customFormat="1" ht="15.75">
      <c r="A1" s="1" t="s">
        <v>55</v>
      </c>
      <c r="B1" s="2"/>
      <c r="C1" s="2"/>
      <c r="D1" s="2"/>
      <c r="E1" s="3"/>
    </row>
    <row r="2" spans="1:5" s="4" customFormat="1" ht="15.75">
      <c r="A2" s="1" t="s">
        <v>0</v>
      </c>
      <c r="B2" s="2"/>
      <c r="C2" s="2"/>
      <c r="D2" s="2"/>
      <c r="E2" s="3"/>
    </row>
    <row r="3" spans="1:5" ht="8.25" customHeight="1">
      <c r="A3" s="5"/>
      <c r="B3" s="6"/>
      <c r="C3" s="6"/>
      <c r="D3" s="6"/>
      <c r="E3" s="6"/>
    </row>
    <row r="4" spans="1:7" s="12" customFormat="1" ht="47.25">
      <c r="A4" s="8"/>
      <c r="B4" s="9" t="s">
        <v>1</v>
      </c>
      <c r="C4" s="10" t="s">
        <v>2</v>
      </c>
      <c r="D4" s="10" t="s">
        <v>3</v>
      </c>
      <c r="E4" s="10" t="s">
        <v>4</v>
      </c>
      <c r="F4" s="11" t="s">
        <v>5</v>
      </c>
      <c r="G4" s="11" t="s">
        <v>6</v>
      </c>
    </row>
    <row r="5" spans="1:7" ht="18.75">
      <c r="A5" s="13" t="s">
        <v>7</v>
      </c>
      <c r="B5" s="14">
        <v>14489227.5</v>
      </c>
      <c r="C5" s="14">
        <v>9020922</v>
      </c>
      <c r="D5" s="14">
        <f>B30</f>
        <v>17157900.7</v>
      </c>
      <c r="E5" s="14">
        <f>B30</f>
        <v>17157900.7</v>
      </c>
      <c r="F5" s="15">
        <f>E5-C5</f>
        <v>8136978.699999999</v>
      </c>
      <c r="G5" s="16" t="s">
        <v>8</v>
      </c>
    </row>
    <row r="6" spans="1:7" ht="15.75">
      <c r="A6" s="17" t="s">
        <v>9</v>
      </c>
      <c r="B6" s="18"/>
      <c r="C6" s="18"/>
      <c r="D6" s="18"/>
      <c r="E6" s="18"/>
      <c r="F6" s="19"/>
      <c r="G6" s="20"/>
    </row>
    <row r="7" spans="1:7" ht="18.75">
      <c r="A7" s="21" t="s">
        <v>10</v>
      </c>
      <c r="B7" s="22">
        <v>0</v>
      </c>
      <c r="C7" s="22">
        <v>1434099</v>
      </c>
      <c r="D7" s="22">
        <v>1434099</v>
      </c>
      <c r="E7" s="22">
        <v>1414099</v>
      </c>
      <c r="F7" s="22">
        <f aca="true" t="shared" si="0" ref="F7:F14">E7-C7</f>
        <v>-20000</v>
      </c>
      <c r="G7" s="20" t="s">
        <v>11</v>
      </c>
    </row>
    <row r="8" spans="1:7" ht="15.75">
      <c r="A8" s="23" t="s">
        <v>12</v>
      </c>
      <c r="B8" s="22">
        <v>419729</v>
      </c>
      <c r="C8" s="22">
        <v>0</v>
      </c>
      <c r="D8" s="22">
        <v>0</v>
      </c>
      <c r="E8" s="22">
        <v>0</v>
      </c>
      <c r="F8" s="22">
        <f t="shared" si="0"/>
        <v>0</v>
      </c>
      <c r="G8" s="20" t="s">
        <v>13</v>
      </c>
    </row>
    <row r="9" spans="1:7" ht="15.75">
      <c r="A9" s="23" t="s">
        <v>14</v>
      </c>
      <c r="B9" s="22">
        <v>437208</v>
      </c>
      <c r="C9" s="22">
        <v>280000</v>
      </c>
      <c r="D9" s="22">
        <v>280000</v>
      </c>
      <c r="E9" s="22">
        <v>280000</v>
      </c>
      <c r="F9" s="22">
        <f t="shared" si="0"/>
        <v>0</v>
      </c>
      <c r="G9" s="20"/>
    </row>
    <row r="10" spans="1:247" s="24" customFormat="1" ht="15.75">
      <c r="A10" s="23" t="s">
        <v>15</v>
      </c>
      <c r="B10" s="22">
        <v>300000</v>
      </c>
      <c r="C10" s="22">
        <v>0</v>
      </c>
      <c r="D10" s="22">
        <v>0</v>
      </c>
      <c r="E10" s="22">
        <v>0</v>
      </c>
      <c r="F10" s="22">
        <f t="shared" si="0"/>
        <v>0</v>
      </c>
      <c r="G10" s="2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</row>
    <row r="11" spans="1:247" s="24" customFormat="1" ht="15.75">
      <c r="A11" s="23" t="s">
        <v>16</v>
      </c>
      <c r="B11" s="22">
        <v>0</v>
      </c>
      <c r="C11" s="22">
        <v>0</v>
      </c>
      <c r="D11" s="22">
        <v>0</v>
      </c>
      <c r="E11" s="22">
        <v>0</v>
      </c>
      <c r="F11" s="22">
        <f t="shared" si="0"/>
        <v>0</v>
      </c>
      <c r="G11" s="20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</row>
    <row r="12" spans="1:7" ht="18.75">
      <c r="A12" s="23" t="s">
        <v>17</v>
      </c>
      <c r="B12" s="22">
        <v>4511698.2</v>
      </c>
      <c r="C12" s="22">
        <v>2500000</v>
      </c>
      <c r="D12" s="22">
        <v>2500000</v>
      </c>
      <c r="E12" s="22">
        <v>2500000</v>
      </c>
      <c r="F12" s="22">
        <f t="shared" si="0"/>
        <v>0</v>
      </c>
      <c r="G12" s="20"/>
    </row>
    <row r="13" spans="1:7" ht="15.75">
      <c r="A13" s="23" t="s">
        <v>18</v>
      </c>
      <c r="B13" s="22">
        <f>151+10484+21266-12813</f>
        <v>19088</v>
      </c>
      <c r="C13" s="22">
        <v>12000</v>
      </c>
      <c r="D13" s="22">
        <v>12000</v>
      </c>
      <c r="E13" s="22">
        <v>12000</v>
      </c>
      <c r="F13" s="22">
        <f t="shared" si="0"/>
        <v>0</v>
      </c>
      <c r="G13" s="20"/>
    </row>
    <row r="14" spans="1:7" ht="15.75">
      <c r="A14" s="25" t="s">
        <v>19</v>
      </c>
      <c r="B14" s="26">
        <f>SUM(B8:B13)</f>
        <v>5687723.2</v>
      </c>
      <c r="C14" s="26">
        <f>SUM(C7:C13)</f>
        <v>4226099</v>
      </c>
      <c r="D14" s="26">
        <f>SUM(D7:D13)</f>
        <v>4226099</v>
      </c>
      <c r="E14" s="26">
        <f>SUM(E7:E13)</f>
        <v>4206099</v>
      </c>
      <c r="F14" s="26">
        <f t="shared" si="0"/>
        <v>-20000</v>
      </c>
      <c r="G14" s="16"/>
    </row>
    <row r="15" spans="1:7" ht="15.75">
      <c r="A15" s="17" t="s">
        <v>20</v>
      </c>
      <c r="B15" s="18"/>
      <c r="C15" s="27"/>
      <c r="D15" s="27"/>
      <c r="E15" s="18"/>
      <c r="F15" s="22"/>
      <c r="G15" s="20"/>
    </row>
    <row r="16" spans="1:7" ht="15.75">
      <c r="A16" s="23" t="s">
        <v>21</v>
      </c>
      <c r="B16" s="22">
        <v>-296059</v>
      </c>
      <c r="C16" s="27">
        <v>-439560</v>
      </c>
      <c r="D16" s="27">
        <v>-439560</v>
      </c>
      <c r="E16" s="27">
        <v>-439560</v>
      </c>
      <c r="F16" s="22">
        <f aca="true" t="shared" si="1" ref="F16:F28">E16-C16</f>
        <v>0</v>
      </c>
      <c r="G16" s="20"/>
    </row>
    <row r="17" spans="1:7" ht="15.75">
      <c r="A17" s="23" t="s">
        <v>22</v>
      </c>
      <c r="B17" s="22">
        <v>-2722991</v>
      </c>
      <c r="C17" s="27">
        <v>-1000000</v>
      </c>
      <c r="D17" s="27">
        <v>-2980682</v>
      </c>
      <c r="E17" s="27">
        <v>-1000000</v>
      </c>
      <c r="F17" s="22">
        <f t="shared" si="1"/>
        <v>0</v>
      </c>
      <c r="G17" s="20" t="s">
        <v>23</v>
      </c>
    </row>
    <row r="18" spans="1:7" ht="15.75">
      <c r="A18" s="23" t="s">
        <v>24</v>
      </c>
      <c r="B18" s="22">
        <v>0</v>
      </c>
      <c r="C18" s="27">
        <v>-2500000</v>
      </c>
      <c r="D18" s="27">
        <v>-2500000</v>
      </c>
      <c r="E18" s="22">
        <f>-2500000-676426.7</f>
        <v>-3176426.7</v>
      </c>
      <c r="F18" s="22">
        <f t="shared" si="1"/>
        <v>-676426.7000000002</v>
      </c>
      <c r="G18" s="20" t="s">
        <v>25</v>
      </c>
    </row>
    <row r="19" spans="1:7" ht="18.75">
      <c r="A19" s="23" t="s">
        <v>26</v>
      </c>
      <c r="B19" s="22">
        <v>0</v>
      </c>
      <c r="C19" s="27">
        <v>0</v>
      </c>
      <c r="D19" s="27">
        <v>0</v>
      </c>
      <c r="E19" s="27">
        <v>-528000</v>
      </c>
      <c r="F19" s="22">
        <f t="shared" si="1"/>
        <v>-528000</v>
      </c>
      <c r="G19" s="20" t="s">
        <v>25</v>
      </c>
    </row>
    <row r="20" spans="1:7" ht="15.75">
      <c r="A20" s="23" t="s">
        <v>27</v>
      </c>
      <c r="B20" s="22">
        <v>0</v>
      </c>
      <c r="C20" s="27">
        <v>-400000</v>
      </c>
      <c r="D20" s="27">
        <v>-400000</v>
      </c>
      <c r="E20" s="27">
        <v>-400000</v>
      </c>
      <c r="F20" s="22">
        <f t="shared" si="1"/>
        <v>0</v>
      </c>
      <c r="G20" s="20"/>
    </row>
    <row r="21" spans="1:7" ht="15.75">
      <c r="A21" s="23" t="s">
        <v>16</v>
      </c>
      <c r="B21" s="22">
        <v>0</v>
      </c>
      <c r="C21" s="27">
        <v>-440000</v>
      </c>
      <c r="D21" s="27">
        <v>-440000</v>
      </c>
      <c r="E21" s="27">
        <v>-440000</v>
      </c>
      <c r="F21" s="22">
        <f t="shared" si="1"/>
        <v>0</v>
      </c>
      <c r="G21" s="20"/>
    </row>
    <row r="22" spans="1:7" ht="15.75">
      <c r="A22" s="23" t="s">
        <v>28</v>
      </c>
      <c r="B22" s="22">
        <v>0</v>
      </c>
      <c r="C22" s="27">
        <v>-48701</v>
      </c>
      <c r="D22" s="27">
        <v>-48701</v>
      </c>
      <c r="E22" s="27">
        <v>-48701</v>
      </c>
      <c r="F22" s="22">
        <f t="shared" si="1"/>
        <v>0</v>
      </c>
      <c r="G22" s="20"/>
    </row>
    <row r="23" spans="1:7" ht="15.75">
      <c r="A23" s="13" t="s">
        <v>29</v>
      </c>
      <c r="B23" s="14">
        <f>SUM(B16:B22)</f>
        <v>-3019050</v>
      </c>
      <c r="C23" s="14">
        <f>SUM(C16:C22)</f>
        <v>-4828261</v>
      </c>
      <c r="D23" s="14">
        <f>SUM(D16:D22)</f>
        <v>-6808943</v>
      </c>
      <c r="E23" s="14">
        <f>SUM(E16:E22)</f>
        <v>-6032687.7</v>
      </c>
      <c r="F23" s="26">
        <f t="shared" si="1"/>
        <v>-1204426.7000000002</v>
      </c>
      <c r="G23" s="16" t="s">
        <v>30</v>
      </c>
    </row>
    <row r="24" spans="1:7" ht="15.75">
      <c r="A24" s="28" t="s">
        <v>31</v>
      </c>
      <c r="B24" s="29"/>
      <c r="C24" s="29">
        <v>8859</v>
      </c>
      <c r="D24" s="29">
        <v>8859</v>
      </c>
      <c r="E24" s="29">
        <v>8859</v>
      </c>
      <c r="F24" s="26">
        <f t="shared" si="1"/>
        <v>0</v>
      </c>
      <c r="G24" s="16"/>
    </row>
    <row r="25" spans="1:7" ht="15.75">
      <c r="A25" s="30" t="s">
        <v>32</v>
      </c>
      <c r="B25" s="22"/>
      <c r="C25" s="22"/>
      <c r="D25" s="22"/>
      <c r="E25" s="22"/>
      <c r="F25" s="22"/>
      <c r="G25" s="20"/>
    </row>
    <row r="26" spans="1:7" ht="15.75">
      <c r="A26" s="31" t="s">
        <v>33</v>
      </c>
      <c r="B26" s="22">
        <v>0</v>
      </c>
      <c r="C26" s="22">
        <v>0</v>
      </c>
      <c r="D26" s="22">
        <v>0</v>
      </c>
      <c r="E26" s="22">
        <v>0</v>
      </c>
      <c r="F26" s="22">
        <f t="shared" si="1"/>
        <v>0</v>
      </c>
      <c r="G26" s="20"/>
    </row>
    <row r="27" spans="1:7" ht="15.75">
      <c r="A27" s="31" t="s">
        <v>16</v>
      </c>
      <c r="B27" s="22">
        <v>0</v>
      </c>
      <c r="C27" s="22">
        <v>0</v>
      </c>
      <c r="D27" s="22">
        <v>0</v>
      </c>
      <c r="E27" s="22">
        <v>0</v>
      </c>
      <c r="F27" s="22">
        <f t="shared" si="1"/>
        <v>0</v>
      </c>
      <c r="G27" s="20"/>
    </row>
    <row r="28" spans="1:7" ht="15.75">
      <c r="A28" s="31" t="s">
        <v>34</v>
      </c>
      <c r="B28" s="22">
        <v>0</v>
      </c>
      <c r="C28" s="22">
        <v>0</v>
      </c>
      <c r="D28" s="22">
        <v>0</v>
      </c>
      <c r="E28" s="22">
        <v>0</v>
      </c>
      <c r="F28" s="22">
        <f t="shared" si="1"/>
        <v>0</v>
      </c>
      <c r="G28" s="20"/>
    </row>
    <row r="29" spans="1:7" ht="15.75">
      <c r="A29" s="32" t="s">
        <v>35</v>
      </c>
      <c r="B29" s="14">
        <f>SUM(B26:B28)</f>
        <v>0</v>
      </c>
      <c r="C29" s="14">
        <f>SUM(C26:C28)</f>
        <v>0</v>
      </c>
      <c r="D29" s="14">
        <f>SUM(D26:D28)</f>
        <v>0</v>
      </c>
      <c r="E29" s="14">
        <f>SUM(E26:E28)</f>
        <v>0</v>
      </c>
      <c r="F29" s="22">
        <f>E29-C29</f>
        <v>0</v>
      </c>
      <c r="G29" s="20"/>
    </row>
    <row r="30" spans="1:7" ht="15.75">
      <c r="A30" s="32" t="s">
        <v>36</v>
      </c>
      <c r="B30" s="14">
        <f>B5+B14+B23+B24+B29</f>
        <v>17157900.7</v>
      </c>
      <c r="C30" s="14">
        <f>C5+C14+C23+C24+C29</f>
        <v>8427619</v>
      </c>
      <c r="D30" s="14">
        <f>D5+D14+D23+D24+D29</f>
        <v>14583915.7</v>
      </c>
      <c r="E30" s="14">
        <f>E5+E14+E23+E24+E29</f>
        <v>15340171</v>
      </c>
      <c r="F30" s="26">
        <f>E30-C30</f>
        <v>6912552</v>
      </c>
      <c r="G30" s="16"/>
    </row>
    <row r="31" spans="1:7" ht="15.75">
      <c r="A31" s="17" t="s">
        <v>37</v>
      </c>
      <c r="B31" s="22"/>
      <c r="C31" s="33"/>
      <c r="D31" s="33"/>
      <c r="E31" s="18"/>
      <c r="F31" s="22"/>
      <c r="G31" s="20"/>
    </row>
    <row r="32" spans="1:7" ht="18.75">
      <c r="A32" s="23" t="s">
        <v>38</v>
      </c>
      <c r="B32" s="22">
        <v>-14802219</v>
      </c>
      <c r="C32" s="22">
        <v>-7827619</v>
      </c>
      <c r="D32" s="22">
        <f>-7827619+1980682</f>
        <v>-5846937</v>
      </c>
      <c r="E32" s="22">
        <f>-12759489</f>
        <v>-12759489</v>
      </c>
      <c r="F32" s="22">
        <f>E32-C32</f>
        <v>-4931870</v>
      </c>
      <c r="G32" s="20" t="s">
        <v>39</v>
      </c>
    </row>
    <row r="33" spans="1:7" ht="15.75">
      <c r="A33" s="23" t="s">
        <v>40</v>
      </c>
      <c r="B33" s="22">
        <v>-1980682</v>
      </c>
      <c r="C33" s="33">
        <v>0</v>
      </c>
      <c r="D33" s="33">
        <v>0</v>
      </c>
      <c r="E33" s="22">
        <v>-1980682</v>
      </c>
      <c r="F33" s="22">
        <f>E33-C33</f>
        <v>-1980682</v>
      </c>
      <c r="G33" s="20" t="s">
        <v>41</v>
      </c>
    </row>
    <row r="34" spans="1:7" ht="15.75">
      <c r="A34" s="23" t="s">
        <v>42</v>
      </c>
      <c r="B34" s="22">
        <v>0</v>
      </c>
      <c r="C34" s="33">
        <v>-200000</v>
      </c>
      <c r="D34" s="33">
        <v>-200000</v>
      </c>
      <c r="E34" s="22">
        <v>-200000</v>
      </c>
      <c r="F34" s="22">
        <f>E34-C34</f>
        <v>0</v>
      </c>
      <c r="G34" s="20" t="s">
        <v>41</v>
      </c>
    </row>
    <row r="35" spans="1:7" ht="15.75">
      <c r="A35" s="23"/>
      <c r="B35" s="34"/>
      <c r="C35" s="34"/>
      <c r="D35" s="34"/>
      <c r="E35" s="34"/>
      <c r="F35" s="22"/>
      <c r="G35" s="20" t="s">
        <v>43</v>
      </c>
    </row>
    <row r="36" spans="1:7" ht="15.75">
      <c r="A36" s="35" t="s">
        <v>44</v>
      </c>
      <c r="B36" s="14">
        <f>SUM(B32:B35)</f>
        <v>-16782901</v>
      </c>
      <c r="C36" s="14">
        <f>SUM(C32:C35)</f>
        <v>-8027619</v>
      </c>
      <c r="D36" s="14">
        <f>SUM(D32:D35)</f>
        <v>-6046937</v>
      </c>
      <c r="E36" s="14">
        <f>SUM(E32:E35)</f>
        <v>-14940171</v>
      </c>
      <c r="F36" s="22">
        <f>E36-C36</f>
        <v>-6912552</v>
      </c>
      <c r="G36" s="20"/>
    </row>
    <row r="37" spans="1:7" ht="15.75">
      <c r="A37" s="32" t="s">
        <v>45</v>
      </c>
      <c r="B37" s="14">
        <f>+B30+B36</f>
        <v>374999.69999999925</v>
      </c>
      <c r="C37" s="14">
        <f>+C30+C36</f>
        <v>400000</v>
      </c>
      <c r="D37" s="14">
        <f>+D30+D36</f>
        <v>8536978.7</v>
      </c>
      <c r="E37" s="14">
        <f>+E30+E36</f>
        <v>400000</v>
      </c>
      <c r="F37" s="26">
        <f>E37-C37</f>
        <v>0</v>
      </c>
      <c r="G37" s="16"/>
    </row>
    <row r="38" spans="1:6" s="4" customFormat="1" ht="15.75">
      <c r="A38" s="36"/>
      <c r="B38" s="37"/>
      <c r="C38" s="37"/>
      <c r="D38" s="37"/>
      <c r="E38" s="38"/>
      <c r="F38" s="37"/>
    </row>
    <row r="39" spans="1:7" s="42" customFormat="1" ht="18.75">
      <c r="A39" s="39" t="s">
        <v>46</v>
      </c>
      <c r="B39" s="40">
        <v>400000</v>
      </c>
      <c r="C39" s="40">
        <v>400000</v>
      </c>
      <c r="D39" s="40">
        <v>400000</v>
      </c>
      <c r="E39" s="40">
        <v>400000</v>
      </c>
      <c r="F39" s="26">
        <f>E39-C39</f>
        <v>0</v>
      </c>
      <c r="G39" s="41"/>
    </row>
    <row r="40" spans="1:6" ht="3.75" customHeight="1">
      <c r="A40" s="5"/>
      <c r="B40" s="6"/>
      <c r="C40" s="6"/>
      <c r="D40" s="6"/>
      <c r="E40" s="6"/>
      <c r="F40" s="43"/>
    </row>
    <row r="41" spans="1:6" ht="15.75">
      <c r="A41" s="44" t="s">
        <v>47</v>
      </c>
      <c r="B41" s="6"/>
      <c r="C41" s="6"/>
      <c r="D41" s="6"/>
      <c r="E41" s="6"/>
      <c r="F41" s="43"/>
    </row>
    <row r="42" spans="1:7" ht="15.75">
      <c r="A42" s="49" t="s">
        <v>48</v>
      </c>
      <c r="B42" s="49"/>
      <c r="C42" s="49"/>
      <c r="D42" s="49"/>
      <c r="E42" s="49"/>
      <c r="F42" s="49"/>
      <c r="G42" s="49"/>
    </row>
    <row r="43" spans="1:7" ht="15.75">
      <c r="A43" s="50" t="s">
        <v>49</v>
      </c>
      <c r="B43" s="50"/>
      <c r="C43" s="50"/>
      <c r="D43" s="50"/>
      <c r="E43" s="50"/>
      <c r="F43" s="50"/>
      <c r="G43" s="50"/>
    </row>
    <row r="44" spans="1:7" ht="15.75">
      <c r="A44" s="48" t="s">
        <v>50</v>
      </c>
      <c r="B44" s="48"/>
      <c r="C44" s="48"/>
      <c r="D44" s="48"/>
      <c r="E44" s="48"/>
      <c r="F44" s="48"/>
      <c r="G44" s="48"/>
    </row>
    <row r="45" spans="1:7" ht="15.75" customHeight="1">
      <c r="A45" s="48" t="s">
        <v>51</v>
      </c>
      <c r="B45" s="48"/>
      <c r="C45" s="48"/>
      <c r="D45" s="48"/>
      <c r="E45" s="48"/>
      <c r="F45" s="48"/>
      <c r="G45" s="48"/>
    </row>
    <row r="46" spans="1:7" ht="15.75" customHeight="1">
      <c r="A46" s="48" t="s">
        <v>52</v>
      </c>
      <c r="B46" s="48"/>
      <c r="C46" s="48"/>
      <c r="D46" s="48"/>
      <c r="E46" s="48"/>
      <c r="F46" s="48"/>
      <c r="G46" s="48"/>
    </row>
    <row r="47" spans="1:7" ht="15.75" customHeight="1">
      <c r="A47" s="48" t="s">
        <v>53</v>
      </c>
      <c r="B47" s="48"/>
      <c r="C47" s="48"/>
      <c r="D47" s="48"/>
      <c r="E47" s="48"/>
      <c r="F47" s="48"/>
      <c r="G47" s="48"/>
    </row>
    <row r="48" spans="1:7" ht="15.75" customHeight="1">
      <c r="A48" s="48" t="s">
        <v>54</v>
      </c>
      <c r="B48" s="48"/>
      <c r="C48" s="48"/>
      <c r="D48" s="48"/>
      <c r="E48" s="48"/>
      <c r="F48" s="48"/>
      <c r="G48" s="48"/>
    </row>
  </sheetData>
  <mergeCells count="7">
    <mergeCell ref="A46:G46"/>
    <mergeCell ref="A47:G47"/>
    <mergeCell ref="A48:G48"/>
    <mergeCell ref="A42:G42"/>
    <mergeCell ref="A43:G43"/>
    <mergeCell ref="A44:G44"/>
    <mergeCell ref="A45:G45"/>
  </mergeCells>
  <printOptions/>
  <pageMargins left="0.75" right="0.75" top="1" bottom="1" header="0.5" footer="0.5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Janet Masuo</cp:lastModifiedBy>
  <cp:lastPrinted>2004-06-08T16:21:38Z</cp:lastPrinted>
  <dcterms:created xsi:type="dcterms:W3CDTF">2004-06-04T21:21:50Z</dcterms:created>
  <dcterms:modified xsi:type="dcterms:W3CDTF">2004-06-24T19:50:11Z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267392706</vt:i4>
  </property>
  <property fmtid="{D5CDD505-2E9C-101B-9397-08002B2CF9AE}" pid="3" name="_EmailSubject">
    <vt:lpwstr>CIP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2031182220</vt:i4>
  </property>
  <property fmtid="{D5CDD505-2E9C-101B-9397-08002B2CF9AE}" pid="7" name="_ReviewingToolsShownOnce">
    <vt:lpwstr/>
  </property>
</Properties>
</file>