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5480" windowHeight="11640" tabRatio="248" activeTab="0"/>
  </bookViews>
  <sheets>
    <sheet name="Sheet1" sheetId="1" r:id="rId1"/>
  </sheets>
  <definedNames>
    <definedName name="_xlnm.Print_Area" localSheetId="0">'Sheet1'!$A$2:$G$42</definedName>
  </definedNames>
  <calcPr fullCalcOnLoad="1"/>
</workbook>
</file>

<file path=xl/sharedStrings.xml><?xml version="1.0" encoding="utf-8"?>
<sst xmlns="http://schemas.openxmlformats.org/spreadsheetml/2006/main" count="50" uniqueCount="50">
  <si>
    <t>Non-CX Financial Plan</t>
  </si>
  <si>
    <t>Fund Name: Department of Development and Environmental Services</t>
  </si>
  <si>
    <t>Prepared by:  Crina Ghimpu, Accountant</t>
  </si>
  <si>
    <t>Category</t>
  </si>
  <si>
    <t xml:space="preserve">2011 Revised  </t>
  </si>
  <si>
    <t>2011 Estimated</t>
  </si>
  <si>
    <t>Estimated-Adopted Change</t>
  </si>
  <si>
    <t>Explanation of Change</t>
  </si>
  <si>
    <t xml:space="preserve">Beginning Fund Balance </t>
  </si>
  <si>
    <t>Revenues</t>
  </si>
  <si>
    <t xml:space="preserve"> Permit Fee Revenue</t>
  </si>
  <si>
    <t xml:space="preserve"> Other Revenue</t>
  </si>
  <si>
    <t>Investment Interest</t>
  </si>
  <si>
    <t>Operating Contingency</t>
  </si>
  <si>
    <t>GF Transfers</t>
  </si>
  <si>
    <t>Total Revenues</t>
  </si>
  <si>
    <t>Expenditures</t>
  </si>
  <si>
    <t>Salaries and Benefits</t>
  </si>
  <si>
    <t>Supplies and Contracts</t>
  </si>
  <si>
    <t>Intragovernmental Services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</si>
  <si>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</si>
  <si>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</si>
  <si>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</si>
  <si>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</si>
  <si>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</si>
  <si>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</si>
  <si>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Reserve for Staff Reduction</t>
  </si>
  <si>
    <t>Reserve for Revenue Shortfall</t>
  </si>
  <si>
    <t>Reserve for Technology Replacements</t>
  </si>
  <si>
    <t>Reserve for Waivers &amp; Unanticipated Costs</t>
  </si>
  <si>
    <t>Reserve for Fee Stabilization</t>
  </si>
  <si>
    <t>Total Designations and Reserves</t>
  </si>
  <si>
    <t>Ending Undesignated Fund Balance</t>
  </si>
  <si>
    <t>Financial Plan Notes:</t>
  </si>
  <si>
    <t>Revenue shortfall is due to general economic condition.</t>
  </si>
  <si>
    <t>Decreased available cash, decrease in interest percentage.</t>
  </si>
  <si>
    <t>Expenditures monitored for potential savings.</t>
  </si>
  <si>
    <r>
      <t xml:space="preserve">2010 Actual </t>
    </r>
    <r>
      <rPr>
        <b/>
        <vertAlign val="superscript"/>
        <sz val="12"/>
        <rFont val="Cambria"/>
        <family val="1"/>
      </rPr>
      <t>1</t>
    </r>
  </si>
  <si>
    <r>
      <t>2011 Adopted</t>
    </r>
    <r>
      <rPr>
        <b/>
        <vertAlign val="superscript"/>
        <sz val="12"/>
        <rFont val="Cambria"/>
        <family val="1"/>
      </rPr>
      <t>2</t>
    </r>
  </si>
  <si>
    <r>
      <t>Target Fund Balance</t>
    </r>
    <r>
      <rPr>
        <b/>
        <vertAlign val="superscript"/>
        <sz val="12"/>
        <rFont val="Cambria"/>
        <family val="1"/>
      </rPr>
      <t xml:space="preserve"> 3</t>
    </r>
  </si>
  <si>
    <t>Fund Number: 1340</t>
  </si>
  <si>
    <t>2nd Qtr Report</t>
  </si>
  <si>
    <t>Capital and Other</t>
  </si>
  <si>
    <t>Date Prepared:  07/14/2011</t>
  </si>
  <si>
    <t>2nd Qtr. Omnibus revenue budget adjustment(fund balance decrease).</t>
  </si>
  <si>
    <t>This adjustment is from 2qtr Omnibus budget transfer to KCGIS.</t>
  </si>
  <si>
    <r>
      <t>1</t>
    </r>
    <r>
      <rPr>
        <sz val="12"/>
        <rFont val="Cambria"/>
        <family val="1"/>
      </rPr>
      <t xml:space="preserve"> Actuals are taken from ARMS 14th Month or 2010 CAFR.</t>
    </r>
  </si>
  <si>
    <r>
      <t>2</t>
    </r>
    <r>
      <rPr>
        <sz val="12"/>
        <rFont val="Cambria"/>
        <family val="1"/>
      </rPr>
      <t xml:space="preserve"> Adopted is taken from 2011 Adopted Budget Book or Essbase Budget System.</t>
    </r>
  </si>
  <si>
    <r>
      <rPr>
        <vertAlign val="superscript"/>
        <sz val="12"/>
        <rFont val="Cambria"/>
        <family val="1"/>
      </rPr>
      <t>3</t>
    </r>
    <r>
      <rPr>
        <sz val="12"/>
        <rFont val="Cambria"/>
        <family val="1"/>
      </rPr>
      <t xml:space="preserve"> Target Fund Balance at 0.026 rate of total estimated expenditure.</t>
    </r>
  </si>
  <si>
    <t>Vehicle cost saving due to RIF; 2nd qtr Omnibus change in expenditure category.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</si>
</sst>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u val="single"/>
      <sz val="12"/>
      <name val="Cambria"/>
      <family val="1"/>
    </font>
    <font>
      <sz val="10"/>
      <name val="Cambria"/>
      <family val="1"/>
    </font>
    <font>
      <b/>
      <vertAlign val="superscript"/>
      <sz val="12"/>
      <name val="Cambria"/>
      <family val="1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vertAlign val="superscript"/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37" fontId="3" fillId="0" borderId="0" xfId="55" applyFont="1" applyBorder="1" applyAlignment="1">
      <alignment horizontal="centerContinuous" wrapText="1"/>
      <protection/>
    </xf>
    <xf numFmtId="37" fontId="4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37" fontId="6" fillId="0" borderId="0" xfId="55" applyFont="1" applyBorder="1" applyAlignment="1">
      <alignment horizontal="centerContinuous" wrapText="1"/>
      <protection/>
    </xf>
    <xf numFmtId="37" fontId="5" fillId="33" borderId="0" xfId="55" applyFont="1" applyFill="1" applyAlignment="1">
      <alignment horizontal="center" wrapText="1"/>
      <protection/>
    </xf>
    <xf numFmtId="0" fontId="2" fillId="33" borderId="0" xfId="0" applyFont="1" applyFill="1" applyAlignment="1">
      <alignment/>
    </xf>
    <xf numFmtId="165" fontId="5" fillId="0" borderId="0" xfId="42" applyNumberFormat="1" applyFont="1" applyBorder="1" applyAlignment="1">
      <alignment/>
    </xf>
    <xf numFmtId="165" fontId="5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2" fillId="0" borderId="0" xfId="42" applyNumberFormat="1" applyFont="1" applyBorder="1" applyAlignment="1">
      <alignment/>
    </xf>
    <xf numFmtId="165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2" fillId="0" borderId="0" xfId="42" applyNumberFormat="1" applyFont="1" applyAlignment="1">
      <alignment horizontal="right"/>
    </xf>
    <xf numFmtId="37" fontId="7" fillId="0" borderId="0" xfId="55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7" fontId="5" fillId="0" borderId="0" xfId="55" applyFont="1" applyBorder="1">
      <alignment/>
      <protection/>
    </xf>
    <xf numFmtId="37" fontId="2" fillId="0" borderId="0" xfId="55" applyFont="1" applyBorder="1">
      <alignment/>
      <protection/>
    </xf>
    <xf numFmtId="0" fontId="7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0" fillId="33" borderId="0" xfId="0" applyFont="1" applyFill="1" applyBorder="1" applyAlignment="1">
      <alignment horizontal="left"/>
    </xf>
    <xf numFmtId="37" fontId="11" fillId="0" borderId="0" xfId="55" applyFont="1" applyBorder="1" applyAlignment="1">
      <alignment horizontal="center" wrapText="1"/>
      <protection/>
    </xf>
    <xf numFmtId="0" fontId="53" fillId="33" borderId="0" xfId="0" applyFont="1" applyFill="1" applyBorder="1" applyAlignment="1">
      <alignment horizontal="centerContinuous"/>
    </xf>
    <xf numFmtId="37" fontId="10" fillId="0" borderId="0" xfId="55" applyFont="1" applyBorder="1" applyAlignment="1">
      <alignment horizontal="left" wrapText="1"/>
      <protection/>
    </xf>
    <xf numFmtId="37" fontId="13" fillId="0" borderId="0" xfId="55" applyFont="1" applyBorder="1" applyAlignment="1">
      <alignment horizontal="left"/>
      <protection/>
    </xf>
    <xf numFmtId="37" fontId="14" fillId="0" borderId="10" xfId="55" applyFont="1" applyBorder="1" applyAlignment="1">
      <alignment horizontal="left" wrapText="1"/>
      <protection/>
    </xf>
    <xf numFmtId="37" fontId="15" fillId="0" borderId="0" xfId="55" applyFont="1" applyBorder="1" applyAlignment="1">
      <alignment horizontal="left" wrapText="1"/>
      <protection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37" fontId="10" fillId="0" borderId="0" xfId="55" applyFont="1" applyBorder="1" applyAlignment="1">
      <alignment horizontal="centerContinuous" wrapText="1"/>
      <protection/>
    </xf>
    <xf numFmtId="37" fontId="16" fillId="0" borderId="0" xfId="55" applyFont="1" applyBorder="1" applyAlignment="1">
      <alignment horizontal="centerContinuous" wrapText="1"/>
      <protection/>
    </xf>
    <xf numFmtId="37" fontId="13" fillId="33" borderId="11" xfId="55" applyFont="1" applyFill="1" applyBorder="1" applyAlignment="1" applyProtection="1">
      <alignment horizontal="left" wrapText="1"/>
      <protection/>
    </xf>
    <xf numFmtId="37" fontId="13" fillId="33" borderId="12" xfId="55" applyFont="1" applyFill="1" applyBorder="1" applyAlignment="1">
      <alignment horizontal="center" wrapText="1"/>
      <protection/>
    </xf>
    <xf numFmtId="37" fontId="13" fillId="33" borderId="13" xfId="55" applyFont="1" applyFill="1" applyBorder="1" applyAlignment="1">
      <alignment horizontal="center" wrapText="1"/>
      <protection/>
    </xf>
    <xf numFmtId="37" fontId="13" fillId="33" borderId="14" xfId="55" applyFont="1" applyFill="1" applyBorder="1" applyAlignment="1">
      <alignment horizontal="center" wrapText="1"/>
      <protection/>
    </xf>
    <xf numFmtId="37" fontId="13" fillId="33" borderId="15" xfId="55" applyFont="1" applyFill="1" applyBorder="1" applyAlignment="1">
      <alignment horizontal="center" wrapText="1"/>
      <protection/>
    </xf>
    <xf numFmtId="37" fontId="13" fillId="33" borderId="16" xfId="55" applyFont="1" applyFill="1" applyBorder="1" applyAlignment="1">
      <alignment horizontal="center" wrapText="1"/>
      <protection/>
    </xf>
    <xf numFmtId="37" fontId="13" fillId="33" borderId="11" xfId="55" applyFont="1" applyFill="1" applyBorder="1" applyAlignment="1">
      <alignment horizontal="center" wrapText="1"/>
      <protection/>
    </xf>
    <xf numFmtId="37" fontId="13" fillId="0" borderId="11" xfId="55" applyFont="1" applyFill="1" applyBorder="1" applyAlignment="1">
      <alignment horizontal="left"/>
      <protection/>
    </xf>
    <xf numFmtId="165" fontId="10" fillId="0" borderId="17" xfId="42" applyNumberFormat="1" applyFont="1" applyBorder="1" applyAlignment="1">
      <alignment/>
    </xf>
    <xf numFmtId="37" fontId="13" fillId="0" borderId="18" xfId="55" applyFont="1" applyFill="1" applyBorder="1" applyAlignment="1">
      <alignment horizontal="left"/>
      <protection/>
    </xf>
    <xf numFmtId="165" fontId="10" fillId="0" borderId="18" xfId="42" applyNumberFormat="1" applyFont="1" applyFill="1" applyBorder="1" applyAlignment="1">
      <alignment/>
    </xf>
    <xf numFmtId="165" fontId="10" fillId="0" borderId="19" xfId="42" applyNumberFormat="1" applyFont="1" applyFill="1" applyBorder="1" applyAlignment="1">
      <alignment/>
    </xf>
    <xf numFmtId="165" fontId="10" fillId="0" borderId="20" xfId="42" applyNumberFormat="1" applyFont="1" applyBorder="1" applyAlignment="1">
      <alignment/>
    </xf>
    <xf numFmtId="165" fontId="10" fillId="0" borderId="21" xfId="42" applyNumberFormat="1" applyFont="1" applyBorder="1" applyAlignment="1">
      <alignment/>
    </xf>
    <xf numFmtId="37" fontId="10" fillId="0" borderId="18" xfId="55" applyFont="1" applyFill="1" applyBorder="1" applyAlignment="1">
      <alignment horizontal="left"/>
      <protection/>
    </xf>
    <xf numFmtId="37" fontId="13" fillId="0" borderId="22" xfId="55" applyFont="1" applyFill="1" applyBorder="1" applyAlignment="1">
      <alignment horizontal="left"/>
      <protection/>
    </xf>
    <xf numFmtId="0" fontId="13" fillId="0" borderId="23" xfId="0" applyFont="1" applyFill="1" applyBorder="1" applyAlignment="1">
      <alignment horizontal="left" wrapText="1"/>
    </xf>
    <xf numFmtId="37" fontId="5" fillId="0" borderId="0" xfId="55" applyFont="1" applyBorder="1" applyAlignment="1">
      <alignment horizontal="centerContinuous" wrapText="1"/>
      <protection/>
    </xf>
    <xf numFmtId="37" fontId="13" fillId="0" borderId="0" xfId="55" applyFont="1" applyBorder="1" applyAlignment="1">
      <alignment horizontal="center" wrapText="1"/>
      <protection/>
    </xf>
    <xf numFmtId="165" fontId="10" fillId="0" borderId="18" xfId="42" applyNumberFormat="1" applyFont="1" applyBorder="1" applyAlignment="1">
      <alignment wrapText="1"/>
    </xf>
    <xf numFmtId="0" fontId="54" fillId="0" borderId="0" xfId="0" applyFont="1" applyBorder="1" applyAlignment="1">
      <alignment wrapText="1"/>
    </xf>
    <xf numFmtId="165" fontId="13" fillId="0" borderId="22" xfId="42" applyNumberFormat="1" applyFont="1" applyBorder="1" applyAlignment="1">
      <alignment wrapText="1"/>
    </xf>
    <xf numFmtId="165" fontId="10" fillId="0" borderId="20" xfId="42" applyNumberFormat="1" applyFont="1" applyBorder="1" applyAlignment="1">
      <alignment wrapText="1"/>
    </xf>
    <xf numFmtId="165" fontId="13" fillId="0" borderId="11" xfId="42" applyNumberFormat="1" applyFont="1" applyBorder="1" applyAlignment="1">
      <alignment wrapText="1"/>
    </xf>
    <xf numFmtId="165" fontId="10" fillId="0" borderId="22" xfId="42" applyNumberFormat="1" applyFont="1" applyBorder="1" applyAlignment="1">
      <alignment wrapText="1"/>
    </xf>
    <xf numFmtId="165" fontId="10" fillId="0" borderId="11" xfId="42" applyNumberFormat="1" applyFont="1" applyBorder="1" applyAlignment="1">
      <alignment wrapText="1"/>
    </xf>
    <xf numFmtId="165" fontId="10" fillId="0" borderId="19" xfId="42" applyNumberFormat="1" applyFont="1" applyBorder="1" applyAlignment="1">
      <alignment wrapText="1"/>
    </xf>
    <xf numFmtId="165" fontId="10" fillId="0" borderId="18" xfId="42" applyNumberFormat="1" applyFont="1" applyFill="1" applyBorder="1" applyAlignment="1">
      <alignment wrapText="1"/>
    </xf>
    <xf numFmtId="165" fontId="13" fillId="0" borderId="18" xfId="42" applyNumberFormat="1" applyFont="1" applyFill="1" applyBorder="1" applyAlignment="1">
      <alignment wrapText="1"/>
    </xf>
    <xf numFmtId="165" fontId="10" fillId="0" borderId="22" xfId="42" applyNumberFormat="1" applyFont="1" applyBorder="1" applyAlignment="1">
      <alignment horizontal="right" wrapText="1"/>
    </xf>
    <xf numFmtId="37" fontId="10" fillId="0" borderId="0" xfId="55" applyFont="1" applyBorder="1" applyAlignment="1">
      <alignment wrapText="1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37" fontId="2" fillId="0" borderId="0" xfId="55" applyFont="1" applyBorder="1" applyAlignment="1">
      <alignment wrapText="1"/>
      <protection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164" fontId="13" fillId="0" borderId="11" xfId="44" applyNumberFormat="1" applyFont="1" applyBorder="1" applyAlignment="1">
      <alignment/>
    </xf>
    <xf numFmtId="165" fontId="13" fillId="0" borderId="13" xfId="42" applyNumberFormat="1" applyFont="1" applyFill="1" applyBorder="1" applyAlignment="1">
      <alignment/>
    </xf>
    <xf numFmtId="165" fontId="13" fillId="0" borderId="24" xfId="42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165" fontId="10" fillId="0" borderId="18" xfId="42" applyNumberFormat="1" applyFont="1" applyBorder="1" applyAlignment="1">
      <alignment/>
    </xf>
    <xf numFmtId="0" fontId="10" fillId="0" borderId="17" xfId="0" applyFont="1" applyBorder="1" applyAlignment="1">
      <alignment/>
    </xf>
    <xf numFmtId="165" fontId="10" fillId="0" borderId="25" xfId="42" applyNumberFormat="1" applyFont="1" applyFill="1" applyBorder="1" applyAlignment="1">
      <alignment/>
    </xf>
    <xf numFmtId="165" fontId="13" fillId="0" borderId="11" xfId="42" applyNumberFormat="1" applyFont="1" applyFill="1" applyBorder="1" applyAlignment="1">
      <alignment/>
    </xf>
    <xf numFmtId="165" fontId="10" fillId="0" borderId="18" xfId="42" applyNumberFormat="1" applyFont="1" applyFill="1" applyBorder="1" applyAlignment="1">
      <alignment/>
    </xf>
    <xf numFmtId="165" fontId="10" fillId="0" borderId="19" xfId="42" applyNumberFormat="1" applyFont="1" applyBorder="1" applyAlignment="1">
      <alignment/>
    </xf>
    <xf numFmtId="165" fontId="13" fillId="0" borderId="22" xfId="42" applyNumberFormat="1" applyFont="1" applyFill="1" applyBorder="1" applyAlignment="1">
      <alignment/>
    </xf>
    <xf numFmtId="165" fontId="13" fillId="0" borderId="22" xfId="42" applyNumberFormat="1" applyFont="1" applyBorder="1" applyAlignment="1">
      <alignment/>
    </xf>
    <xf numFmtId="165" fontId="10" fillId="34" borderId="11" xfId="42" applyNumberFormat="1" applyFont="1" applyFill="1" applyBorder="1" applyAlignment="1" quotePrefix="1">
      <alignment/>
    </xf>
    <xf numFmtId="165" fontId="10" fillId="0" borderId="13" xfId="42" applyNumberFormat="1" applyFont="1" applyFill="1" applyBorder="1" applyAlignment="1">
      <alignment/>
    </xf>
    <xf numFmtId="165" fontId="10" fillId="34" borderId="13" xfId="42" applyNumberFormat="1" applyFont="1" applyFill="1" applyBorder="1" applyAlignment="1">
      <alignment/>
    </xf>
    <xf numFmtId="165" fontId="10" fillId="0" borderId="16" xfId="42" applyNumberFormat="1" applyFont="1" applyBorder="1" applyAlignment="1">
      <alignment/>
    </xf>
    <xf numFmtId="165" fontId="10" fillId="0" borderId="18" xfId="42" applyNumberFormat="1" applyFont="1" applyFill="1" applyBorder="1" applyAlignment="1" quotePrefix="1">
      <alignment/>
    </xf>
    <xf numFmtId="165" fontId="10" fillId="0" borderId="11" xfId="42" applyNumberFormat="1" applyFont="1" applyFill="1" applyBorder="1" applyAlignment="1" quotePrefix="1">
      <alignment/>
    </xf>
    <xf numFmtId="165" fontId="10" fillId="0" borderId="13" xfId="42" applyNumberFormat="1" applyFont="1" applyFill="1" applyBorder="1" applyAlignment="1" quotePrefix="1">
      <alignment/>
    </xf>
    <xf numFmtId="165" fontId="10" fillId="0" borderId="0" xfId="42" applyNumberFormat="1" applyFont="1" applyFill="1" applyBorder="1" applyAlignment="1">
      <alignment/>
    </xf>
    <xf numFmtId="165" fontId="10" fillId="0" borderId="20" xfId="42" applyNumberFormat="1" applyFont="1" applyFill="1" applyBorder="1" applyAlignment="1">
      <alignment/>
    </xf>
    <xf numFmtId="0" fontId="10" fillId="0" borderId="25" xfId="0" applyFont="1" applyBorder="1" applyAlignment="1">
      <alignment/>
    </xf>
    <xf numFmtId="165" fontId="13" fillId="0" borderId="18" xfId="42" applyNumberFormat="1" applyFont="1" applyFill="1" applyBorder="1" applyAlignment="1">
      <alignment/>
    </xf>
    <xf numFmtId="165" fontId="13" fillId="0" borderId="19" xfId="42" applyNumberFormat="1" applyFont="1" applyFill="1" applyBorder="1" applyAlignment="1">
      <alignment/>
    </xf>
    <xf numFmtId="165" fontId="13" fillId="0" borderId="0" xfId="42" applyNumberFormat="1" applyFont="1" applyFill="1" applyBorder="1" applyAlignment="1">
      <alignment/>
    </xf>
    <xf numFmtId="165" fontId="13" fillId="0" borderId="18" xfId="42" applyNumberFormat="1" applyFont="1" applyBorder="1" applyAlignment="1">
      <alignment/>
    </xf>
    <xf numFmtId="165" fontId="10" fillId="0" borderId="11" xfId="42" applyNumberFormat="1" applyFont="1" applyFill="1" applyBorder="1" applyAlignment="1">
      <alignment/>
    </xf>
    <xf numFmtId="37" fontId="13" fillId="0" borderId="0" xfId="55" applyFont="1" applyAlignment="1">
      <alignment horizontal="left"/>
      <protection/>
    </xf>
    <xf numFmtId="37" fontId="10" fillId="0" borderId="0" xfId="55" applyFont="1" applyBorder="1">
      <alignment/>
      <protection/>
    </xf>
    <xf numFmtId="37" fontId="13" fillId="0" borderId="0" xfId="55" applyFont="1" applyBorder="1">
      <alignment/>
      <protection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Border="1" applyAlignment="1">
      <alignment/>
    </xf>
    <xf numFmtId="37" fontId="13" fillId="0" borderId="0" xfId="55" applyFont="1" applyBorder="1" applyAlignment="1" quotePrefix="1">
      <alignment horizontal="left"/>
      <protection/>
    </xf>
    <xf numFmtId="37" fontId="20" fillId="0" borderId="0" xfId="55" applyFont="1" applyBorder="1" applyAlignment="1">
      <alignment horizontal="left"/>
      <protection/>
    </xf>
    <xf numFmtId="0" fontId="13" fillId="0" borderId="0" xfId="0" applyFont="1" applyBorder="1" applyAlignment="1" quotePrefix="1">
      <alignment horizontal="left"/>
    </xf>
    <xf numFmtId="37" fontId="10" fillId="0" borderId="0" xfId="55" applyFont="1" applyBorder="1" applyAlignment="1">
      <alignment horizontal="left"/>
      <protection/>
    </xf>
    <xf numFmtId="37" fontId="9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8515625" style="36" customWidth="1"/>
    <col min="2" max="2" width="15.7109375" style="3" customWidth="1"/>
    <col min="3" max="3" width="15.421875" style="12" customWidth="1"/>
    <col min="4" max="4" width="16.28125" style="3" customWidth="1"/>
    <col min="5" max="5" width="19.7109375" style="3" customWidth="1"/>
    <col min="6" max="6" width="21.57421875" style="3" customWidth="1"/>
    <col min="7" max="7" width="61.140625" style="8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68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8">
      <c r="A2" s="125" t="s">
        <v>0</v>
      </c>
      <c r="B2" s="125"/>
      <c r="C2" s="125"/>
      <c r="D2" s="125"/>
      <c r="E2" s="125"/>
      <c r="F2" s="125"/>
      <c r="G2" s="125"/>
      <c r="H2" s="6"/>
    </row>
    <row r="3" spans="1:8" s="7" customFormat="1" ht="20.25">
      <c r="A3" s="40" t="s">
        <v>1</v>
      </c>
      <c r="B3" s="41"/>
      <c r="C3" s="41"/>
      <c r="D3" s="41"/>
      <c r="E3" s="41"/>
      <c r="F3" s="41"/>
      <c r="G3" s="69"/>
      <c r="H3" s="6"/>
    </row>
    <row r="4" spans="1:20" s="11" customFormat="1" ht="15.75">
      <c r="A4" s="40" t="s">
        <v>40</v>
      </c>
      <c r="B4" s="42"/>
      <c r="C4" s="42"/>
      <c r="D4" s="42"/>
      <c r="E4" s="42"/>
      <c r="F4" s="42"/>
      <c r="G4" s="43" t="s">
        <v>41</v>
      </c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.75">
      <c r="A5" s="40" t="s">
        <v>2</v>
      </c>
      <c r="B5" s="42"/>
      <c r="C5" s="42"/>
      <c r="D5" s="42"/>
      <c r="E5" s="42"/>
      <c r="F5" s="44"/>
      <c r="G5" s="43" t="s">
        <v>43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15.75">
      <c r="A6" s="45"/>
      <c r="B6" s="46"/>
      <c r="C6" s="47"/>
      <c r="D6" s="48"/>
      <c r="E6" s="49"/>
      <c r="F6" s="50"/>
      <c r="G6" s="71"/>
      <c r="H6" s="13"/>
    </row>
    <row r="7" spans="1:8" s="15" customFormat="1" ht="33.75">
      <c r="A7" s="51" t="s">
        <v>3</v>
      </c>
      <c r="B7" s="52" t="s">
        <v>37</v>
      </c>
      <c r="C7" s="53" t="s">
        <v>38</v>
      </c>
      <c r="D7" s="54" t="s">
        <v>4</v>
      </c>
      <c r="E7" s="55" t="s">
        <v>5</v>
      </c>
      <c r="F7" s="56" t="s">
        <v>6</v>
      </c>
      <c r="G7" s="57" t="s">
        <v>7</v>
      </c>
      <c r="H7" s="14"/>
    </row>
    <row r="8" spans="1:9" s="18" customFormat="1" ht="15.75">
      <c r="A8" s="58" t="s">
        <v>8</v>
      </c>
      <c r="B8" s="88">
        <v>10202316.79</v>
      </c>
      <c r="C8" s="89">
        <v>4025340</v>
      </c>
      <c r="D8" s="89">
        <f>B29</f>
        <v>5142404.760000002</v>
      </c>
      <c r="E8" s="90">
        <f>B29</f>
        <v>5142404.760000002</v>
      </c>
      <c r="F8" s="59">
        <f>+E8-C8</f>
        <v>1117064.7600000016</v>
      </c>
      <c r="G8" s="72"/>
      <c r="H8" s="16"/>
      <c r="I8" s="17"/>
    </row>
    <row r="9" spans="1:9" s="21" customFormat="1" ht="15.75">
      <c r="A9" s="60" t="s">
        <v>9</v>
      </c>
      <c r="B9" s="61"/>
      <c r="C9" s="62"/>
      <c r="D9" s="62"/>
      <c r="E9" s="63"/>
      <c r="F9" s="64"/>
      <c r="G9" s="73"/>
      <c r="H9" s="19"/>
      <c r="I9" s="20"/>
    </row>
    <row r="10" spans="1:9" s="21" customFormat="1" ht="15.75">
      <c r="A10" s="91" t="s">
        <v>10</v>
      </c>
      <c r="B10" s="61">
        <v>11654225.540000001</v>
      </c>
      <c r="C10" s="92">
        <f>2579308+515146+3958025+738072+3315438+962801+1932558+848130+10419+6500+742474+19876+19876+55848</f>
        <v>15704471</v>
      </c>
      <c r="D10" s="92">
        <f>2579308+515146+3958025+738072+3315438+962801+1932558+848130+10419+6500+742474+19876+19876+55848</f>
        <v>15704471</v>
      </c>
      <c r="E10" s="62">
        <v>13637388</v>
      </c>
      <c r="F10" s="59">
        <f>+E10-C10</f>
        <v>-2067083</v>
      </c>
      <c r="G10" s="70" t="s">
        <v>34</v>
      </c>
      <c r="H10" s="19"/>
      <c r="I10" s="20"/>
    </row>
    <row r="11" spans="1:9" s="21" customFormat="1" ht="31.5">
      <c r="A11" s="93" t="s">
        <v>11</v>
      </c>
      <c r="B11" s="61">
        <f>1014528.41+227948</f>
        <v>1242476.4100000001</v>
      </c>
      <c r="C11" s="92">
        <f>80000+222685+107350+420000+12000+106495+(70000)</f>
        <v>1018530</v>
      </c>
      <c r="D11" s="92">
        <f>80000+222685+107350+420000+12000+106495+(70000)-9635-162280</f>
        <v>846615</v>
      </c>
      <c r="E11" s="92">
        <f>80000+222685+107350+420000+12000+106495+(70000)-9635-162280</f>
        <v>846615</v>
      </c>
      <c r="F11" s="59">
        <f>+E11-C11</f>
        <v>-171915</v>
      </c>
      <c r="G11" s="70" t="s">
        <v>44</v>
      </c>
      <c r="H11" s="19"/>
      <c r="I11" s="20"/>
    </row>
    <row r="12" spans="1:9" s="21" customFormat="1" ht="15.75">
      <c r="A12" s="93" t="s">
        <v>12</v>
      </c>
      <c r="B12" s="61">
        <v>272014.81000000006</v>
      </c>
      <c r="C12" s="92">
        <v>200000</v>
      </c>
      <c r="D12" s="92">
        <v>200000</v>
      </c>
      <c r="E12" s="92">
        <v>175000</v>
      </c>
      <c r="F12" s="59">
        <f>+E12-C12</f>
        <v>-25000</v>
      </c>
      <c r="G12" s="70" t="s">
        <v>35</v>
      </c>
      <c r="H12" s="19"/>
      <c r="I12" s="20"/>
    </row>
    <row r="13" spans="1:9" s="21" customFormat="1" ht="15.75">
      <c r="A13" s="92" t="s">
        <v>13</v>
      </c>
      <c r="B13" s="92"/>
      <c r="C13" s="92"/>
      <c r="D13" s="92"/>
      <c r="E13" s="62"/>
      <c r="F13" s="59"/>
      <c r="G13" s="70"/>
      <c r="H13" s="19"/>
      <c r="I13" s="20"/>
    </row>
    <row r="14" spans="1:9" s="21" customFormat="1" ht="15.75">
      <c r="A14" s="94" t="s">
        <v>14</v>
      </c>
      <c r="B14" s="61">
        <v>1761389</v>
      </c>
      <c r="C14" s="92">
        <f>1380434+(287929)</f>
        <v>1668363</v>
      </c>
      <c r="D14" s="92">
        <f>1380434+(287929)</f>
        <v>1668363</v>
      </c>
      <c r="E14" s="92">
        <f>1380434+(287929)</f>
        <v>1668363</v>
      </c>
      <c r="F14" s="59">
        <f>+E14-C14</f>
        <v>0</v>
      </c>
      <c r="G14" s="70"/>
      <c r="H14" s="19"/>
      <c r="I14" s="20"/>
    </row>
    <row r="15" spans="1:9" s="21" customFormat="1" ht="15.75">
      <c r="A15" s="65"/>
      <c r="B15" s="61"/>
      <c r="C15" s="62"/>
      <c r="D15" s="62"/>
      <c r="E15" s="62"/>
      <c r="F15" s="59">
        <f>+E15-C15</f>
        <v>0</v>
      </c>
      <c r="G15" s="70"/>
      <c r="H15" s="19"/>
      <c r="I15" s="20"/>
    </row>
    <row r="16" spans="1:9" s="21" customFormat="1" ht="15.75">
      <c r="A16" s="65"/>
      <c r="B16" s="61"/>
      <c r="C16" s="62"/>
      <c r="D16" s="62"/>
      <c r="E16" s="62"/>
      <c r="F16" s="59">
        <f>+E16-C16</f>
        <v>0</v>
      </c>
      <c r="G16" s="70"/>
      <c r="H16" s="19"/>
      <c r="I16" s="20"/>
    </row>
    <row r="17" spans="1:9" s="18" customFormat="1" ht="15.75">
      <c r="A17" s="58" t="s">
        <v>15</v>
      </c>
      <c r="B17" s="95">
        <f>SUM(B9:B16)</f>
        <v>14930105.760000002</v>
      </c>
      <c r="C17" s="95">
        <f>SUM(C10:C16)</f>
        <v>18591364</v>
      </c>
      <c r="D17" s="95">
        <f>SUM(D10:D16)</f>
        <v>18419449</v>
      </c>
      <c r="E17" s="95">
        <f>SUM(E10:E16)</f>
        <v>16327366</v>
      </c>
      <c r="F17" s="95">
        <f>SUM(F10:F16)</f>
        <v>-2263998</v>
      </c>
      <c r="G17" s="74"/>
      <c r="H17" s="16"/>
      <c r="I17" s="17"/>
    </row>
    <row r="18" spans="1:9" s="21" customFormat="1" ht="15.75">
      <c r="A18" s="60" t="s">
        <v>16</v>
      </c>
      <c r="B18" s="61"/>
      <c r="C18" s="62"/>
      <c r="D18" s="62"/>
      <c r="E18" s="92"/>
      <c r="F18" s="59"/>
      <c r="G18" s="73"/>
      <c r="H18" s="19"/>
      <c r="I18" s="20"/>
    </row>
    <row r="19" spans="1:9" s="21" customFormat="1" ht="31.5">
      <c r="A19" s="94" t="s">
        <v>17</v>
      </c>
      <c r="B19" s="92">
        <f>-(10664922+3993221.63)</f>
        <v>-14658143.629999999</v>
      </c>
      <c r="C19" s="96">
        <f>-10216943-3710817-114227-355358</f>
        <v>-14397345</v>
      </c>
      <c r="D19" s="96">
        <f>-10216943-3710817-114227-355358+69501</f>
        <v>-14327844</v>
      </c>
      <c r="E19" s="97">
        <v>-14327844</v>
      </c>
      <c r="F19" s="59">
        <f>+E19-C19</f>
        <v>69501</v>
      </c>
      <c r="G19" s="70" t="s">
        <v>45</v>
      </c>
      <c r="H19" s="19"/>
      <c r="I19" s="20"/>
    </row>
    <row r="20" spans="1:9" s="21" customFormat="1" ht="15.75">
      <c r="A20" s="94" t="s">
        <v>18</v>
      </c>
      <c r="B20" s="92">
        <f>-671777</f>
        <v>-671777</v>
      </c>
      <c r="C20" s="96">
        <f>-142655-758037</f>
        <v>-900692</v>
      </c>
      <c r="D20" s="96">
        <f>-142655-758037</f>
        <v>-900692</v>
      </c>
      <c r="E20" s="97">
        <f>-397640-39554</f>
        <v>-437194</v>
      </c>
      <c r="F20" s="59">
        <f>+E20-C20</f>
        <v>463498</v>
      </c>
      <c r="G20" s="70" t="s">
        <v>36</v>
      </c>
      <c r="H20" s="19"/>
      <c r="I20" s="20"/>
    </row>
    <row r="21" spans="1:9" s="21" customFormat="1" ht="31.5">
      <c r="A21" s="94" t="s">
        <v>19</v>
      </c>
      <c r="B21" s="92">
        <f>-3246458.37</f>
        <v>-3246458.37</v>
      </c>
      <c r="C21" s="96">
        <f>-3045507</f>
        <v>-3045507</v>
      </c>
      <c r="D21" s="96">
        <f>-3045507-69501</f>
        <v>-3115008</v>
      </c>
      <c r="E21" s="96">
        <f>-3045507+142713</f>
        <v>-2902794</v>
      </c>
      <c r="F21" s="59">
        <f>+E21-C21</f>
        <v>142713</v>
      </c>
      <c r="G21" s="70" t="s">
        <v>49</v>
      </c>
      <c r="H21" s="19"/>
      <c r="I21" s="20"/>
    </row>
    <row r="22" spans="1:9" s="21" customFormat="1" ht="15.75">
      <c r="A22" s="94" t="s">
        <v>42</v>
      </c>
      <c r="B22" s="92">
        <f>-(190365.08+1223273.71)</f>
        <v>-1413638.79</v>
      </c>
      <c r="C22" s="96">
        <f>-19200-887026</f>
        <v>-906226</v>
      </c>
      <c r="D22" s="96">
        <f>-19200-887026</f>
        <v>-906226</v>
      </c>
      <c r="E22" s="96">
        <f>-19200-887026</f>
        <v>-906226</v>
      </c>
      <c r="F22" s="59">
        <f>+E22-C22</f>
        <v>0</v>
      </c>
      <c r="G22" s="70"/>
      <c r="H22" s="19"/>
      <c r="I22" s="20"/>
    </row>
    <row r="23" spans="1:9" s="18" customFormat="1" ht="15.75">
      <c r="A23" s="66" t="s">
        <v>20</v>
      </c>
      <c r="B23" s="98">
        <f>SUM(B19:B22)</f>
        <v>-19990017.79</v>
      </c>
      <c r="C23" s="98">
        <f>SUM(C19:C22)</f>
        <v>-19249770</v>
      </c>
      <c r="D23" s="98">
        <f>SUM(D19:D22)</f>
        <v>-19249770</v>
      </c>
      <c r="E23" s="98">
        <f>SUM(E19:E22)</f>
        <v>-18574058</v>
      </c>
      <c r="F23" s="99">
        <f>+E23-C23</f>
        <v>675712</v>
      </c>
      <c r="G23" s="75"/>
      <c r="H23" s="16"/>
      <c r="I23" s="17"/>
    </row>
    <row r="24" spans="1:9" s="21" customFormat="1" ht="15.75">
      <c r="A24" s="58" t="s">
        <v>21</v>
      </c>
      <c r="B24" s="100"/>
      <c r="C24" s="101">
        <f>-C23*0.01</f>
        <v>192497.7</v>
      </c>
      <c r="D24" s="101">
        <f>-D23*0.01</f>
        <v>192497.7</v>
      </c>
      <c r="E24" s="102"/>
      <c r="F24" s="103"/>
      <c r="G24" s="76"/>
      <c r="H24" s="19"/>
      <c r="I24" s="20"/>
    </row>
    <row r="25" spans="1:9" s="21" customFormat="1" ht="15.75">
      <c r="A25" s="60" t="s">
        <v>22</v>
      </c>
      <c r="B25" s="104"/>
      <c r="C25" s="61"/>
      <c r="D25" s="61"/>
      <c r="E25" s="61"/>
      <c r="F25" s="92"/>
      <c r="G25" s="77"/>
      <c r="H25" s="19"/>
      <c r="I25" s="20"/>
    </row>
    <row r="26" spans="1:9" s="21" customFormat="1" ht="15.75">
      <c r="A26" s="60"/>
      <c r="B26" s="104"/>
      <c r="C26" s="61"/>
      <c r="D26" s="61"/>
      <c r="E26" s="61"/>
      <c r="F26" s="92"/>
      <c r="G26" s="77"/>
      <c r="H26" s="19"/>
      <c r="I26" s="20"/>
    </row>
    <row r="27" spans="1:9" s="21" customFormat="1" ht="15.75">
      <c r="A27" s="60"/>
      <c r="B27" s="104"/>
      <c r="C27" s="61"/>
      <c r="D27" s="61"/>
      <c r="E27" s="61"/>
      <c r="F27" s="92"/>
      <c r="G27" s="77"/>
      <c r="H27" s="19"/>
      <c r="I27" s="20"/>
    </row>
    <row r="28" spans="1:9" s="21" customFormat="1" ht="15.75">
      <c r="A28" s="60" t="s">
        <v>23</v>
      </c>
      <c r="B28" s="104">
        <f>SUM(B26:B27)</f>
        <v>0</v>
      </c>
      <c r="C28" s="104">
        <f>SUM(C26:C27)</f>
        <v>0</v>
      </c>
      <c r="D28" s="104">
        <f>SUM(D26:D27)</f>
        <v>0</v>
      </c>
      <c r="E28" s="104">
        <f>SUM(E26:E27)</f>
        <v>0</v>
      </c>
      <c r="F28" s="92">
        <f>+E28-C28</f>
        <v>0</v>
      </c>
      <c r="G28" s="77"/>
      <c r="H28" s="19"/>
      <c r="I28" s="20"/>
    </row>
    <row r="29" spans="1:102" s="23" customFormat="1" ht="15.75">
      <c r="A29" s="58" t="s">
        <v>24</v>
      </c>
      <c r="B29" s="105">
        <f>+B8+B17+B23+B28</f>
        <v>5142404.760000002</v>
      </c>
      <c r="C29" s="106">
        <f>+C8+C17+C23+C24</f>
        <v>3559431.7</v>
      </c>
      <c r="D29" s="106">
        <f>+D8+D17+D23+D24</f>
        <v>4504581.460000002</v>
      </c>
      <c r="E29" s="106">
        <f>+E8+E17+E23+E24</f>
        <v>2895712.7600000016</v>
      </c>
      <c r="F29" s="106">
        <f>+E29-C29</f>
        <v>-663718.9399999985</v>
      </c>
      <c r="G29" s="76"/>
      <c r="H29" s="19"/>
      <c r="I29" s="19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</row>
    <row r="30" spans="1:9" s="21" customFormat="1" ht="15.75">
      <c r="A30" s="60" t="s">
        <v>25</v>
      </c>
      <c r="B30" s="61"/>
      <c r="C30" s="62"/>
      <c r="D30" s="62"/>
      <c r="E30" s="107"/>
      <c r="F30" s="108"/>
      <c r="G30" s="78"/>
      <c r="H30" s="24"/>
      <c r="I30" s="20"/>
    </row>
    <row r="31" spans="1:9" s="21" customFormat="1" ht="15.75">
      <c r="A31" s="109" t="s">
        <v>26</v>
      </c>
      <c r="B31" s="92">
        <v>-500000</v>
      </c>
      <c r="C31" s="96">
        <v>-500000</v>
      </c>
      <c r="D31" s="96">
        <v>-900000</v>
      </c>
      <c r="E31" s="96">
        <v>-900000</v>
      </c>
      <c r="F31" s="59">
        <f>+E31-C31</f>
        <v>-400000</v>
      </c>
      <c r="G31" s="78"/>
      <c r="H31" s="24"/>
      <c r="I31" s="20"/>
    </row>
    <row r="32" spans="1:9" s="21" customFormat="1" ht="15.75">
      <c r="A32" s="109" t="s">
        <v>27</v>
      </c>
      <c r="B32" s="92"/>
      <c r="C32" s="96">
        <v>-700000</v>
      </c>
      <c r="D32" s="96">
        <v>-1000000</v>
      </c>
      <c r="E32" s="96">
        <v>0</v>
      </c>
      <c r="F32" s="59">
        <f>+E32-C32</f>
        <v>700000</v>
      </c>
      <c r="G32" s="78"/>
      <c r="H32" s="24"/>
      <c r="I32" s="20"/>
    </row>
    <row r="33" spans="1:9" s="21" customFormat="1" ht="15.75">
      <c r="A33" s="109" t="s">
        <v>28</v>
      </c>
      <c r="B33" s="92">
        <v>-2000000</v>
      </c>
      <c r="C33" s="96">
        <v>-1000000</v>
      </c>
      <c r="D33" s="96">
        <v>-1000000</v>
      </c>
      <c r="E33" s="96">
        <v>-1000000</v>
      </c>
      <c r="F33" s="59">
        <f>+E33-C33</f>
        <v>0</v>
      </c>
      <c r="G33" s="78"/>
      <c r="H33" s="24"/>
      <c r="I33" s="20"/>
    </row>
    <row r="34" spans="1:9" s="21" customFormat="1" ht="15.75">
      <c r="A34" s="109" t="s">
        <v>29</v>
      </c>
      <c r="B34" s="92">
        <v>-1000000</v>
      </c>
      <c r="C34" s="96">
        <v>-500000</v>
      </c>
      <c r="D34" s="96">
        <v>-500000</v>
      </c>
      <c r="E34" s="96">
        <v>-500000</v>
      </c>
      <c r="F34" s="59">
        <f>+E34-C34</f>
        <v>0</v>
      </c>
      <c r="G34" s="78"/>
      <c r="H34" s="24"/>
      <c r="I34" s="20"/>
    </row>
    <row r="35" spans="1:9" s="21" customFormat="1" ht="15.75">
      <c r="A35" s="109" t="s">
        <v>30</v>
      </c>
      <c r="B35" s="92"/>
      <c r="C35" s="62"/>
      <c r="D35" s="62"/>
      <c r="E35" s="107"/>
      <c r="F35" s="96"/>
      <c r="G35" s="78"/>
      <c r="H35" s="24"/>
      <c r="I35" s="20"/>
    </row>
    <row r="36" spans="1:9" s="18" customFormat="1" ht="15.75">
      <c r="A36" s="60" t="s">
        <v>31</v>
      </c>
      <c r="B36" s="110">
        <f>SUM(B30:B35)</f>
        <v>-3500000</v>
      </c>
      <c r="C36" s="111">
        <f>SUM(C30:C35)</f>
        <v>-2700000</v>
      </c>
      <c r="D36" s="111">
        <f>SUM(D30:D35)</f>
        <v>-3400000</v>
      </c>
      <c r="E36" s="112">
        <f>SUM(E30:E35)</f>
        <v>-2400000</v>
      </c>
      <c r="F36" s="113">
        <f>+E36-C36</f>
        <v>300000</v>
      </c>
      <c r="G36" s="79"/>
      <c r="H36" s="25"/>
      <c r="I36" s="17"/>
    </row>
    <row r="37" spans="1:9" s="18" customFormat="1" ht="16.5" thickBot="1">
      <c r="A37" s="58" t="s">
        <v>32</v>
      </c>
      <c r="B37" s="95">
        <f>+B29+B36</f>
        <v>1642404.7600000016</v>
      </c>
      <c r="C37" s="89">
        <f>+C29+C36</f>
        <v>859431.7000000002</v>
      </c>
      <c r="D37" s="89">
        <f>+D29+D36</f>
        <v>1104581.4600000018</v>
      </c>
      <c r="E37" s="89">
        <f>+E29+E36</f>
        <v>495712.76000000164</v>
      </c>
      <c r="F37" s="89">
        <f>+F29+F36</f>
        <v>-363718.93999999855</v>
      </c>
      <c r="G37" s="70"/>
      <c r="H37" s="16"/>
      <c r="I37" s="17"/>
    </row>
    <row r="38" spans="1:9" s="21" customFormat="1" ht="18">
      <c r="A38" s="67" t="s">
        <v>39</v>
      </c>
      <c r="B38" s="114">
        <f>-B23*0.026</f>
        <v>519740.46254</v>
      </c>
      <c r="C38" s="114">
        <f>-C23*0.026</f>
        <v>500494.01999999996</v>
      </c>
      <c r="D38" s="114">
        <f>-D23*0.026</f>
        <v>500494.01999999996</v>
      </c>
      <c r="E38" s="114">
        <f>-E23*0.026</f>
        <v>482925.508</v>
      </c>
      <c r="F38" s="101"/>
      <c r="G38" s="80"/>
      <c r="H38" s="26"/>
      <c r="I38" s="20"/>
    </row>
    <row r="39" spans="1:8" s="28" customFormat="1" ht="15.75">
      <c r="A39" s="115" t="s">
        <v>33</v>
      </c>
      <c r="B39" s="116"/>
      <c r="C39" s="117"/>
      <c r="D39" s="116"/>
      <c r="E39" s="116"/>
      <c r="F39" s="118"/>
      <c r="G39" s="81"/>
      <c r="H39" s="27"/>
    </row>
    <row r="40" spans="1:8" s="28" customFormat="1" ht="18">
      <c r="A40" s="119" t="s">
        <v>46</v>
      </c>
      <c r="B40" s="120"/>
      <c r="C40" s="121"/>
      <c r="D40" s="120"/>
      <c r="E40" s="116"/>
      <c r="F40" s="116"/>
      <c r="G40" s="82"/>
      <c r="H40" s="29"/>
    </row>
    <row r="41" spans="1:8" s="28" customFormat="1" ht="18">
      <c r="A41" s="122" t="s">
        <v>47</v>
      </c>
      <c r="B41" s="120"/>
      <c r="C41" s="123"/>
      <c r="D41" s="120"/>
      <c r="E41" s="116"/>
      <c r="F41" s="116"/>
      <c r="G41" s="82"/>
      <c r="H41" s="29"/>
    </row>
    <row r="42" spans="1:8" s="28" customFormat="1" ht="18">
      <c r="A42" s="124" t="s">
        <v>48</v>
      </c>
      <c r="B42" s="116"/>
      <c r="C42" s="117"/>
      <c r="D42" s="116"/>
      <c r="E42" s="116"/>
      <c r="F42" s="116"/>
      <c r="G42" s="83"/>
      <c r="H42" s="29"/>
    </row>
    <row r="43" spans="1:8" s="21" customFormat="1" ht="15.75">
      <c r="A43" s="28"/>
      <c r="B43" s="22"/>
      <c r="C43" s="30"/>
      <c r="D43" s="22"/>
      <c r="E43" s="31"/>
      <c r="F43" s="31"/>
      <c r="G43" s="84"/>
      <c r="H43" s="31"/>
    </row>
    <row r="44" spans="1:8" s="21" customFormat="1" ht="15.75">
      <c r="A44" s="32"/>
      <c r="B44" s="33"/>
      <c r="C44" s="34"/>
      <c r="D44" s="33"/>
      <c r="E44" s="33"/>
      <c r="F44" s="33"/>
      <c r="G44" s="85"/>
      <c r="H44" s="22"/>
    </row>
    <row r="45" spans="1:8" s="21" customFormat="1" ht="15.75">
      <c r="A45" s="35"/>
      <c r="B45" s="33"/>
      <c r="C45" s="34"/>
      <c r="D45" s="33"/>
      <c r="E45" s="33"/>
      <c r="F45" s="33"/>
      <c r="G45" s="85"/>
      <c r="H45" s="22"/>
    </row>
    <row r="46" spans="1:8" s="21" customFormat="1" ht="15.75">
      <c r="A46" s="35"/>
      <c r="B46" s="33"/>
      <c r="C46" s="34"/>
      <c r="D46" s="33"/>
      <c r="E46" s="33"/>
      <c r="F46" s="33"/>
      <c r="G46" s="85"/>
      <c r="H46" s="22"/>
    </row>
    <row r="47" spans="1:8" s="21" customFormat="1" ht="15.75">
      <c r="A47" s="35"/>
      <c r="B47" s="33"/>
      <c r="C47" s="34"/>
      <c r="D47" s="33"/>
      <c r="E47" s="33"/>
      <c r="F47" s="33"/>
      <c r="G47" s="85"/>
      <c r="H47" s="22"/>
    </row>
    <row r="48" spans="1:8" s="21" customFormat="1" ht="15.75">
      <c r="A48" s="35"/>
      <c r="B48" s="33"/>
      <c r="C48" s="34"/>
      <c r="D48" s="33"/>
      <c r="E48" s="33"/>
      <c r="F48" s="33"/>
      <c r="G48" s="85"/>
      <c r="H48" s="22"/>
    </row>
    <row r="49" spans="1:8" s="21" customFormat="1" ht="15.75">
      <c r="A49" s="35"/>
      <c r="B49" s="33"/>
      <c r="C49" s="34"/>
      <c r="D49" s="33"/>
      <c r="E49" s="33"/>
      <c r="F49" s="33"/>
      <c r="G49" s="85"/>
      <c r="H49" s="22"/>
    </row>
    <row r="50" spans="2:8" ht="15.75">
      <c r="B50" s="37"/>
      <c r="C50" s="38"/>
      <c r="D50" s="37"/>
      <c r="E50" s="37"/>
      <c r="F50" s="37"/>
      <c r="G50" s="86"/>
      <c r="H50" s="39"/>
    </row>
    <row r="51" spans="2:8" ht="15.75">
      <c r="B51" s="37"/>
      <c r="C51" s="38"/>
      <c r="D51" s="37"/>
      <c r="E51" s="37"/>
      <c r="F51" s="37"/>
      <c r="G51" s="86"/>
      <c r="H51" s="39"/>
    </row>
    <row r="52" spans="2:8" ht="15.75">
      <c r="B52" s="37"/>
      <c r="C52" s="38"/>
      <c r="D52" s="37"/>
      <c r="E52" s="37"/>
      <c r="F52" s="37"/>
      <c r="G52" s="86"/>
      <c r="H52" s="39"/>
    </row>
    <row r="53" spans="2:8" ht="15.75">
      <c r="B53" s="37"/>
      <c r="C53" s="38"/>
      <c r="D53" s="37"/>
      <c r="E53" s="37"/>
      <c r="F53" s="37"/>
      <c r="G53" s="86"/>
      <c r="H53" s="39"/>
    </row>
    <row r="54" ht="15.75">
      <c r="G54" s="86"/>
    </row>
    <row r="55" ht="15.75">
      <c r="G55" s="86"/>
    </row>
    <row r="56" ht="15.75">
      <c r="G56" s="86"/>
    </row>
    <row r="57" ht="15.75">
      <c r="G57" s="86"/>
    </row>
    <row r="58" ht="15.75">
      <c r="G58" s="86"/>
    </row>
    <row r="59" ht="15.75">
      <c r="G59" s="86"/>
    </row>
    <row r="60" ht="15.75">
      <c r="G60" s="86"/>
    </row>
    <row r="61" ht="15.75">
      <c r="G61" s="86"/>
    </row>
    <row r="62" ht="15.75">
      <c r="G62" s="86"/>
    </row>
    <row r="63" ht="15.75">
      <c r="G63" s="86"/>
    </row>
    <row r="64" ht="15.75">
      <c r="G64" s="86"/>
    </row>
    <row r="65" ht="15.75">
      <c r="G65" s="86"/>
    </row>
    <row r="66" ht="15.75">
      <c r="G66" s="86"/>
    </row>
    <row r="67" ht="15.75">
      <c r="G67" s="86"/>
    </row>
    <row r="68" ht="15.75">
      <c r="G68" s="86"/>
    </row>
    <row r="69" ht="15.75">
      <c r="G69" s="86"/>
    </row>
    <row r="70" ht="15.75">
      <c r="G70" s="86"/>
    </row>
    <row r="71" ht="15.75">
      <c r="G71" s="86"/>
    </row>
    <row r="72" ht="15.75">
      <c r="G72" s="86"/>
    </row>
    <row r="73" ht="15.75">
      <c r="G73" s="86"/>
    </row>
    <row r="74" ht="15.75">
      <c r="G74" s="86"/>
    </row>
    <row r="75" ht="15.75">
      <c r="G75" s="86"/>
    </row>
    <row r="76" ht="15.75">
      <c r="G76" s="86"/>
    </row>
    <row r="77" ht="15.75">
      <c r="G77" s="86"/>
    </row>
    <row r="78" ht="15.75">
      <c r="G78" s="86"/>
    </row>
    <row r="79" ht="15.75">
      <c r="G79" s="86"/>
    </row>
    <row r="80" ht="15.75">
      <c r="G80" s="86"/>
    </row>
    <row r="81" ht="15.75">
      <c r="G81" s="86"/>
    </row>
    <row r="82" ht="15.75">
      <c r="G82" s="86"/>
    </row>
    <row r="83" ht="15.75">
      <c r="G83" s="86"/>
    </row>
    <row r="84" ht="15.75">
      <c r="G84" s="86"/>
    </row>
    <row r="85" ht="15.75">
      <c r="G85" s="86"/>
    </row>
    <row r="86" ht="15.75">
      <c r="G86" s="86"/>
    </row>
    <row r="87" ht="15.75">
      <c r="G87" s="86"/>
    </row>
    <row r="88" ht="15.75">
      <c r="G88" s="86"/>
    </row>
    <row r="89" ht="15.75">
      <c r="G89" s="86"/>
    </row>
    <row r="90" ht="15.75">
      <c r="G90" s="86"/>
    </row>
    <row r="91" ht="15.75">
      <c r="G91" s="86"/>
    </row>
    <row r="92" ht="15.75">
      <c r="G92" s="86"/>
    </row>
    <row r="93" ht="15.75">
      <c r="G93" s="86"/>
    </row>
    <row r="94" ht="15.75">
      <c r="G94" s="86"/>
    </row>
    <row r="95" ht="15.75">
      <c r="G95" s="86"/>
    </row>
    <row r="96" ht="15.75">
      <c r="G96" s="86"/>
    </row>
    <row r="97" ht="15.75">
      <c r="G97" s="86"/>
    </row>
    <row r="98" ht="15.75">
      <c r="G98" s="86"/>
    </row>
    <row r="99" ht="15.75">
      <c r="G99" s="86"/>
    </row>
    <row r="100" ht="15.75">
      <c r="G100" s="86"/>
    </row>
    <row r="101" ht="15.75">
      <c r="G101" s="86"/>
    </row>
    <row r="102" ht="15.75">
      <c r="G102" s="86"/>
    </row>
    <row r="103" ht="15.75">
      <c r="G103" s="86"/>
    </row>
    <row r="104" ht="15.75">
      <c r="G104" s="86"/>
    </row>
    <row r="105" ht="15.75">
      <c r="G105" s="86"/>
    </row>
    <row r="106" ht="15.75">
      <c r="G106" s="86"/>
    </row>
    <row r="107" ht="15.75">
      <c r="G107" s="86"/>
    </row>
    <row r="108" ht="15.75">
      <c r="G108" s="86"/>
    </row>
    <row r="109" ht="15.75">
      <c r="G109" s="86"/>
    </row>
    <row r="110" ht="15.75">
      <c r="G110" s="86"/>
    </row>
    <row r="111" ht="15.75">
      <c r="G111" s="86"/>
    </row>
    <row r="112" ht="15.75">
      <c r="G112" s="86"/>
    </row>
    <row r="113" ht="15.75">
      <c r="G113" s="86"/>
    </row>
    <row r="114" ht="15.75">
      <c r="G114" s="86"/>
    </row>
    <row r="115" ht="15.75">
      <c r="G115" s="86"/>
    </row>
    <row r="116" ht="15.75">
      <c r="G116" s="86"/>
    </row>
    <row r="117" ht="15.75">
      <c r="G117" s="86"/>
    </row>
    <row r="118" ht="15.75">
      <c r="G118" s="86"/>
    </row>
    <row r="119" ht="15.75">
      <c r="G119" s="86"/>
    </row>
    <row r="120" ht="15.75">
      <c r="G120" s="86"/>
    </row>
    <row r="121" ht="15.75">
      <c r="G121" s="86"/>
    </row>
    <row r="122" ht="15.75">
      <c r="G122" s="86"/>
    </row>
    <row r="123" ht="15.75">
      <c r="G123" s="86"/>
    </row>
    <row r="124" ht="15.75">
      <c r="G124" s="86"/>
    </row>
    <row r="125" ht="15.75">
      <c r="G125" s="86"/>
    </row>
    <row r="126" ht="15.75">
      <c r="G126" s="86"/>
    </row>
    <row r="127" ht="15.75">
      <c r="G127" s="86"/>
    </row>
    <row r="128" ht="15.75">
      <c r="G128" s="86"/>
    </row>
    <row r="129" ht="15.75">
      <c r="G129" s="86"/>
    </row>
    <row r="130" ht="15.75">
      <c r="G130" s="86"/>
    </row>
    <row r="131" ht="15.75">
      <c r="G131" s="86"/>
    </row>
    <row r="132" ht="15.75">
      <c r="G132" s="86"/>
    </row>
    <row r="133" ht="15.75">
      <c r="G133" s="86"/>
    </row>
    <row r="134" ht="15.75">
      <c r="G134" s="86"/>
    </row>
    <row r="135" ht="15.75">
      <c r="G135" s="86"/>
    </row>
    <row r="136" ht="15.75">
      <c r="G136" s="86"/>
    </row>
    <row r="137" ht="15.75">
      <c r="G137" s="86"/>
    </row>
    <row r="138" ht="15.75">
      <c r="G138" s="86"/>
    </row>
    <row r="139" ht="15.75">
      <c r="G139" s="86"/>
    </row>
    <row r="140" ht="15.75">
      <c r="G140" s="86"/>
    </row>
    <row r="141" ht="15.75">
      <c r="G141" s="86"/>
    </row>
    <row r="142" ht="15.75">
      <c r="G142" s="86"/>
    </row>
  </sheetData>
  <sheetProtection/>
  <mergeCells count="1">
    <mergeCell ref="A2:G2"/>
  </mergeCells>
  <printOptions/>
  <pageMargins left="0.69" right="0.7" top="0.75" bottom="0.75" header="0.3" footer="0.3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Cortes</dc:creator>
  <cp:keywords/>
  <dc:description/>
  <cp:lastModifiedBy>Pedroz, Melani</cp:lastModifiedBy>
  <cp:lastPrinted>2011-07-18T21:26:34Z</cp:lastPrinted>
  <dcterms:created xsi:type="dcterms:W3CDTF">2011-04-28T00:51:39Z</dcterms:created>
  <dcterms:modified xsi:type="dcterms:W3CDTF">2011-07-21T18:36:05Z</dcterms:modified>
  <cp:category/>
  <cp:version/>
  <cp:contentType/>
  <cp:contentStatus/>
</cp:coreProperties>
</file>