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9465" activeTab="0"/>
  </bookViews>
  <sheets>
    <sheet name="Form C Non GF Financial Plan" sheetId="1" r:id="rId1"/>
  </sheets>
  <externalReferences>
    <externalReference r:id="rId4"/>
  </externalReferences>
  <definedNames>
    <definedName name="Actual">#REF!</definedName>
    <definedName name="Master">'[1]Master'!$A$6:$J$3210</definedName>
    <definedName name="_xlnm.Print_Area" localSheetId="0">'Form C Non GF Financial Plan'!$A$1:$G$47</definedName>
    <definedName name="Z_6B3DA342_0A94_444A_9A6A_8F678A3CB78E_.wvu.PrintArea" localSheetId="0" hidden="1">'Form C Non GF Financial Plan'!$A$1:$G$43</definedName>
  </definedNames>
  <calcPr fullCalcOnLoad="1"/>
</workbook>
</file>

<file path=xl/sharedStrings.xml><?xml version="1.0" encoding="utf-8"?>
<sst xmlns="http://schemas.openxmlformats.org/spreadsheetml/2006/main" count="57" uniqueCount="56">
  <si>
    <t>Fund Name: Public Transportation Fund</t>
  </si>
  <si>
    <t>(in $000s)</t>
  </si>
  <si>
    <t>Fund Number: 464</t>
  </si>
  <si>
    <t>Prepared by:  Duncan Mitchell</t>
  </si>
  <si>
    <t>Date Prepared:  4/16/2010</t>
  </si>
  <si>
    <t>Category</t>
  </si>
  <si>
    <t>2010 Adopted</t>
  </si>
  <si>
    <t xml:space="preserve">2010 Revised  </t>
  </si>
  <si>
    <t>2010 Estimated</t>
  </si>
  <si>
    <t>Estimated-Adopted Change</t>
  </si>
  <si>
    <t>Explanation of Change</t>
  </si>
  <si>
    <t>Net impacts of 2009 revenue/expense resulted in increased fund balance.</t>
  </si>
  <si>
    <t>Revenues</t>
  </si>
  <si>
    <t>* Operations Revenue</t>
  </si>
  <si>
    <t>* Sales Tax</t>
  </si>
  <si>
    <t>* Property Tax</t>
  </si>
  <si>
    <t>* Motor Vehicle Excise Tax</t>
  </si>
  <si>
    <t>* Capital Grants</t>
  </si>
  <si>
    <t>* Interest Income</t>
  </si>
  <si>
    <t>* Miscellaneous</t>
  </si>
  <si>
    <t>* Payments from Other Funds</t>
  </si>
  <si>
    <t>* Sound Transit Payments for Capital</t>
  </si>
  <si>
    <t>Total Revenues</t>
  </si>
  <si>
    <t>Expenditures</t>
  </si>
  <si>
    <t>* Transit Division Operating</t>
  </si>
  <si>
    <t>FMD adjustment (-12965) and GF Overhead Adjustment (365,372).</t>
  </si>
  <si>
    <t>* Support Divisions Operating</t>
  </si>
  <si>
    <t>* Capital Program</t>
  </si>
  <si>
    <t>* Cross Border Lease</t>
  </si>
  <si>
    <t>* Debt Service and Other</t>
  </si>
  <si>
    <t>Total Expenditures</t>
  </si>
  <si>
    <t>Estimated Operating Underexpenditures</t>
  </si>
  <si>
    <t>Estimated Capital Underexpenditures</t>
  </si>
  <si>
    <t>Other Fund Transactions</t>
  </si>
  <si>
    <t>* Long Term Debt</t>
  </si>
  <si>
    <t>* Short Term Debt</t>
  </si>
  <si>
    <t>* Balance Sheet Transactions</t>
  </si>
  <si>
    <t>Total Other Fund Transactions</t>
  </si>
  <si>
    <t>Ending Fund Balance</t>
  </si>
  <si>
    <t>Designations and Reserves</t>
  </si>
  <si>
    <t>* Operating Reserve</t>
  </si>
  <si>
    <t>* Fare Stabilization and Service Enhancement</t>
  </si>
  <si>
    <t>* Revenue Fleet Replacement</t>
  </si>
  <si>
    <t>Total Designations and Reserves</t>
  </si>
  <si>
    <t>Target Fund Balance</t>
  </si>
  <si>
    <t>Financial Plan Notes:</t>
  </si>
  <si>
    <r>
      <t xml:space="preserve">2009 Actual </t>
    </r>
    <r>
      <rPr>
        <b/>
        <vertAlign val="superscript"/>
        <sz val="12"/>
        <rFont val="Times New Roman"/>
        <family val="1"/>
      </rPr>
      <t>3</t>
    </r>
  </si>
  <si>
    <r>
      <t>Beginning Fund Balance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0"/>
      </rPr>
      <t xml:space="preserve"> </t>
    </r>
  </si>
  <si>
    <r>
      <t>Ending Undesignated Fund Balance</t>
    </r>
    <r>
      <rPr>
        <b/>
        <vertAlign val="superscript"/>
        <sz val="12"/>
        <rFont val="Times New Roman"/>
        <family val="1"/>
      </rPr>
      <t>2</t>
    </r>
  </si>
  <si>
    <r>
      <t xml:space="preserve">Public Transportation Financial Plan </t>
    </r>
    <r>
      <rPr>
        <b/>
        <vertAlign val="superscript"/>
        <sz val="14"/>
        <rFont val="Times New Roman"/>
        <family val="1"/>
      </rPr>
      <t>4</t>
    </r>
  </si>
  <si>
    <t>Increase in GF Overhead (36,475) and technical correction (16,979).</t>
  </si>
  <si>
    <r>
      <t>1</t>
    </r>
    <r>
      <rPr>
        <sz val="10"/>
        <rFont val="Times New Roman"/>
        <family val="1"/>
      </rPr>
      <t xml:space="preserve"> Beginning Fund Balance in 2010 is equal to the total of investments/cash held by the fund on 12/31/09.</t>
    </r>
  </si>
  <si>
    <r>
      <t>2</t>
    </r>
    <r>
      <rPr>
        <sz val="10"/>
        <rFont val="Times New Roman"/>
        <family val="1"/>
      </rPr>
      <t xml:space="preserve"> The undesignated fund balance includes funds held in the Capital sub-fund.  </t>
    </r>
  </si>
  <si>
    <r>
      <t>3</t>
    </r>
    <r>
      <rPr>
        <sz val="10"/>
        <rFont val="Times New Roman"/>
        <family val="1"/>
      </rPr>
      <t xml:space="preserve"> 2009 actual Revenues, Expenditures and Ending Fund Balances are from the 14th month close.</t>
    </r>
  </si>
  <si>
    <r>
      <t>4</t>
    </r>
    <r>
      <rPr>
        <sz val="10"/>
        <rFont val="Times New Roman"/>
        <family val="1"/>
      </rPr>
      <t xml:space="preserve"> Within this multi-fund enterprise financial plan, the supplemental transfer corrections from the RFRF ($13,450,000) and capital funds have been incorporated.</t>
    </r>
  </si>
  <si>
    <t xml:space="preserve">1st Omnibus Supplemental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</si>
</sst>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[$-409]dddd\,\ mmmm\ dd\,\ yyyy"/>
    <numFmt numFmtId="171" formatCode="[$-409]d\-mmm\-yy;@"/>
    <numFmt numFmtId="172" formatCode="#,##0;[Red]\(#,##0\)"/>
    <numFmt numFmtId="173" formatCode="m/d/yy;@"/>
    <numFmt numFmtId="174" formatCode="_(* #,##0.000_);_(* \(#,##0.000\);_(* &quot;-&quot;??_);_(@_)"/>
    <numFmt numFmtId="175" formatCode="_(* #,##0.0000_);_(* \(#,##0.0000\);_(* &quot;-&quot;??_);_(@_)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7" fontId="5" fillId="0" borderId="0" xfId="57" applyFont="1" applyBorder="1" applyAlignment="1">
      <alignment horizontal="centerContinuous" wrapText="1"/>
      <protection/>
    </xf>
    <xf numFmtId="37" fontId="6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left"/>
    </xf>
    <xf numFmtId="37" fontId="5" fillId="0" borderId="0" xfId="57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3" fillId="0" borderId="0" xfId="57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7" fillId="0" borderId="0" xfId="57" applyFont="1" applyBorder="1" applyAlignment="1">
      <alignment horizontal="left"/>
      <protection/>
    </xf>
    <xf numFmtId="37" fontId="8" fillId="0" borderId="10" xfId="57" applyFont="1" applyBorder="1" applyAlignment="1">
      <alignment horizontal="left" wrapText="1"/>
      <protection/>
    </xf>
    <xf numFmtId="37" fontId="9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7" applyFont="1" applyBorder="1" applyAlignment="1">
      <alignment horizontal="centerContinuous" wrapText="1"/>
      <protection/>
    </xf>
    <xf numFmtId="37" fontId="7" fillId="33" borderId="11" xfId="57" applyFont="1" applyFill="1" applyBorder="1" applyAlignment="1" applyProtection="1">
      <alignment horizontal="left" wrapText="1"/>
      <protection/>
    </xf>
    <xf numFmtId="37" fontId="7" fillId="33" borderId="12" xfId="57" applyFont="1" applyFill="1" applyBorder="1" applyAlignment="1">
      <alignment horizontal="center" wrapText="1"/>
      <protection/>
    </xf>
    <xf numFmtId="37" fontId="7" fillId="33" borderId="13" xfId="57" applyFont="1" applyFill="1" applyBorder="1" applyAlignment="1">
      <alignment horizontal="center" wrapText="1"/>
      <protection/>
    </xf>
    <xf numFmtId="37" fontId="7" fillId="33" borderId="14" xfId="57" applyFont="1" applyFill="1" applyBorder="1" applyAlignment="1">
      <alignment horizontal="center" wrapText="1"/>
      <protection/>
    </xf>
    <xf numFmtId="37" fontId="7" fillId="33" borderId="15" xfId="57" applyFont="1" applyFill="1" applyBorder="1" applyAlignment="1">
      <alignment horizontal="center" wrapText="1"/>
      <protection/>
    </xf>
    <xf numFmtId="37" fontId="7" fillId="33" borderId="16" xfId="57" applyFont="1" applyFill="1" applyBorder="1" applyAlignment="1">
      <alignment horizontal="center" wrapText="1"/>
      <protection/>
    </xf>
    <xf numFmtId="37" fontId="7" fillId="33" borderId="11" xfId="57" applyFont="1" applyFill="1" applyBorder="1" applyAlignment="1">
      <alignment horizontal="center" wrapText="1"/>
      <protection/>
    </xf>
    <xf numFmtId="37" fontId="7" fillId="33" borderId="0" xfId="57" applyFont="1" applyFill="1" applyAlignment="1">
      <alignment horizontal="center" wrapText="1"/>
      <protection/>
    </xf>
    <xf numFmtId="0" fontId="3" fillId="33" borderId="0" xfId="0" applyFont="1" applyFill="1" applyAlignment="1">
      <alignment/>
    </xf>
    <xf numFmtId="37" fontId="7" fillId="0" borderId="11" xfId="57" applyFont="1" applyFill="1" applyBorder="1" applyAlignment="1">
      <alignment horizontal="left"/>
      <protection/>
    </xf>
    <xf numFmtId="166" fontId="7" fillId="0" borderId="11" xfId="42" applyNumberFormat="1" applyFont="1" applyFill="1" applyBorder="1" applyAlignment="1">
      <alignment/>
    </xf>
    <xf numFmtId="166" fontId="7" fillId="0" borderId="13" xfId="42" applyNumberFormat="1" applyFont="1" applyFill="1" applyBorder="1" applyAlignment="1">
      <alignment/>
    </xf>
    <xf numFmtId="166" fontId="7" fillId="0" borderId="17" xfId="42" applyNumberFormat="1" applyFont="1" applyFill="1" applyBorder="1" applyAlignment="1">
      <alignment/>
    </xf>
    <xf numFmtId="166" fontId="7" fillId="0" borderId="18" xfId="42" applyNumberFormat="1" applyFont="1" applyBorder="1" applyAlignment="1">
      <alignment/>
    </xf>
    <xf numFmtId="166" fontId="8" fillId="0" borderId="19" xfId="42" applyNumberFormat="1" applyFont="1" applyBorder="1" applyAlignment="1">
      <alignment wrapText="1"/>
    </xf>
    <xf numFmtId="166" fontId="7" fillId="0" borderId="0" xfId="42" applyNumberFormat="1" applyFont="1" applyBorder="1" applyAlignment="1">
      <alignment/>
    </xf>
    <xf numFmtId="166" fontId="7" fillId="0" borderId="0" xfId="42" applyNumberFormat="1" applyFont="1" applyAlignment="1">
      <alignment/>
    </xf>
    <xf numFmtId="0" fontId="7" fillId="0" borderId="0" xfId="0" applyFont="1" applyAlignment="1">
      <alignment/>
    </xf>
    <xf numFmtId="37" fontId="7" fillId="0" borderId="20" xfId="57" applyFont="1" applyFill="1" applyBorder="1" applyAlignment="1">
      <alignment horizontal="left"/>
      <protection/>
    </xf>
    <xf numFmtId="166" fontId="3" fillId="0" borderId="20" xfId="42" applyNumberFormat="1" applyFont="1" applyFill="1" applyBorder="1" applyAlignment="1">
      <alignment/>
    </xf>
    <xf numFmtId="166" fontId="3" fillId="0" borderId="21" xfId="42" applyNumberFormat="1" applyFont="1" applyFill="1" applyBorder="1" applyAlignment="1">
      <alignment/>
    </xf>
    <xf numFmtId="166" fontId="3" fillId="0" borderId="22" xfId="42" applyNumberFormat="1" applyFont="1" applyBorder="1" applyAlignment="1">
      <alignment/>
    </xf>
    <xf numFmtId="166" fontId="3" fillId="0" borderId="23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3" fillId="0" borderId="0" xfId="42" applyNumberFormat="1" applyFont="1" applyAlignment="1">
      <alignment/>
    </xf>
    <xf numFmtId="0" fontId="3" fillId="0" borderId="0" xfId="0" applyFont="1" applyAlignment="1">
      <alignment/>
    </xf>
    <xf numFmtId="37" fontId="3" fillId="0" borderId="20" xfId="57" applyFont="1" applyBorder="1" applyAlignment="1">
      <alignment horizontal="left"/>
      <protection/>
    </xf>
    <xf numFmtId="166" fontId="3" fillId="0" borderId="24" xfId="42" applyNumberFormat="1" applyFont="1" applyBorder="1" applyAlignment="1">
      <alignment/>
    </xf>
    <xf numFmtId="166" fontId="12" fillId="0" borderId="20" xfId="42" applyNumberFormat="1" applyFont="1" applyBorder="1" applyAlignment="1">
      <alignment/>
    </xf>
    <xf numFmtId="166" fontId="12" fillId="0" borderId="20" xfId="42" applyNumberFormat="1" applyFont="1" applyBorder="1" applyAlignment="1">
      <alignment wrapText="1"/>
    </xf>
    <xf numFmtId="166" fontId="13" fillId="0" borderId="11" xfId="42" applyNumberFormat="1" applyFont="1" applyFill="1" applyBorder="1" applyAlignment="1">
      <alignment/>
    </xf>
    <xf numFmtId="166" fontId="3" fillId="0" borderId="20" xfId="42" applyNumberFormat="1" applyFont="1" applyBorder="1" applyAlignment="1">
      <alignment/>
    </xf>
    <xf numFmtId="166" fontId="3" fillId="0" borderId="21" xfId="42" applyNumberFormat="1" applyFont="1" applyFill="1" applyBorder="1" applyAlignment="1">
      <alignment horizontal="center"/>
    </xf>
    <xf numFmtId="37" fontId="7" fillId="0" borderId="19" xfId="57" applyFont="1" applyFill="1" applyBorder="1" applyAlignment="1">
      <alignment horizontal="left"/>
      <protection/>
    </xf>
    <xf numFmtId="166" fontId="7" fillId="0" borderId="19" xfId="42" applyNumberFormat="1" applyFont="1" applyFill="1" applyBorder="1" applyAlignment="1">
      <alignment/>
    </xf>
    <xf numFmtId="166" fontId="7" fillId="0" borderId="19" xfId="42" applyNumberFormat="1" applyFont="1" applyBorder="1" applyAlignment="1">
      <alignment/>
    </xf>
    <xf numFmtId="166" fontId="13" fillId="0" borderId="19" xfId="42" applyNumberFormat="1" applyFont="1" applyBorder="1" applyAlignment="1">
      <alignment/>
    </xf>
    <xf numFmtId="37" fontId="7" fillId="0" borderId="22" xfId="57" applyFont="1" applyFill="1" applyBorder="1" applyAlignment="1">
      <alignment horizontal="left"/>
      <protection/>
    </xf>
    <xf numFmtId="166" fontId="12" fillId="34" borderId="22" xfId="42" applyNumberFormat="1" applyFont="1" applyFill="1" applyBorder="1" applyAlignment="1" quotePrefix="1">
      <alignment/>
    </xf>
    <xf numFmtId="166" fontId="3" fillId="0" borderId="0" xfId="42" applyNumberFormat="1" applyFont="1" applyFill="1" applyBorder="1" applyAlignment="1">
      <alignment/>
    </xf>
    <xf numFmtId="166" fontId="3" fillId="0" borderId="22" xfId="42" applyNumberFormat="1" applyFont="1" applyFill="1" applyBorder="1" applyAlignment="1">
      <alignment/>
    </xf>
    <xf numFmtId="166" fontId="3" fillId="34" borderId="0" xfId="42" applyNumberFormat="1" applyFont="1" applyFill="1" applyBorder="1" applyAlignment="1">
      <alignment/>
    </xf>
    <xf numFmtId="166" fontId="12" fillId="0" borderId="22" xfId="42" applyNumberFormat="1" applyFont="1" applyBorder="1" applyAlignment="1">
      <alignment/>
    </xf>
    <xf numFmtId="37" fontId="7" fillId="0" borderId="19" xfId="57" applyFont="1" applyFill="1" applyBorder="1" applyAlignment="1">
      <alignment horizontal="left"/>
      <protection/>
    </xf>
    <xf numFmtId="166" fontId="12" fillId="34" borderId="19" xfId="42" applyNumberFormat="1" applyFont="1" applyFill="1" applyBorder="1" applyAlignment="1" quotePrefix="1">
      <alignment/>
    </xf>
    <xf numFmtId="166" fontId="3" fillId="0" borderId="10" xfId="42" applyNumberFormat="1" applyFont="1" applyFill="1" applyBorder="1" applyAlignment="1">
      <alignment/>
    </xf>
    <xf numFmtId="166" fontId="3" fillId="0" borderId="19" xfId="42" applyNumberFormat="1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166" fontId="3" fillId="0" borderId="19" xfId="42" applyNumberFormat="1" applyFont="1" applyBorder="1" applyAlignment="1">
      <alignment/>
    </xf>
    <xf numFmtId="166" fontId="12" fillId="0" borderId="19" xfId="42" applyNumberFormat="1" applyFont="1" applyBorder="1" applyAlignment="1">
      <alignment/>
    </xf>
    <xf numFmtId="37" fontId="7" fillId="0" borderId="20" xfId="57" applyFont="1" applyFill="1" applyBorder="1" applyAlignment="1">
      <alignment horizontal="left"/>
      <protection/>
    </xf>
    <xf numFmtId="166" fontId="12" fillId="0" borderId="20" xfId="42" applyNumberFormat="1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13" xfId="42" applyNumberFormat="1" applyFont="1" applyFill="1" applyBorder="1" applyAlignment="1" quotePrefix="1">
      <alignment/>
    </xf>
    <xf numFmtId="166" fontId="3" fillId="0" borderId="16" xfId="42" applyNumberFormat="1" applyFont="1" applyBorder="1" applyAlignment="1">
      <alignment/>
    </xf>
    <xf numFmtId="166" fontId="12" fillId="0" borderId="11" xfId="42" applyNumberFormat="1" applyFont="1" applyBorder="1" applyAlignment="1">
      <alignment/>
    </xf>
    <xf numFmtId="166" fontId="7" fillId="0" borderId="0" xfId="42" applyNumberFormat="1" applyFont="1" applyFill="1" applyBorder="1" applyAlignment="1">
      <alignment/>
    </xf>
    <xf numFmtId="166" fontId="3" fillId="0" borderId="22" xfId="42" applyNumberFormat="1" applyFont="1" applyFill="1" applyBorder="1" applyAlignment="1">
      <alignment/>
    </xf>
    <xf numFmtId="166" fontId="12" fillId="0" borderId="22" xfId="42" applyNumberFormat="1" applyFont="1" applyFill="1" applyBorder="1" applyAlignment="1">
      <alignment/>
    </xf>
    <xf numFmtId="166" fontId="3" fillId="0" borderId="20" xfId="42" applyNumberFormat="1" applyFont="1" applyFill="1" applyBorder="1" applyAlignment="1">
      <alignment/>
    </xf>
    <xf numFmtId="166" fontId="12" fillId="0" borderId="20" xfId="42" applyNumberFormat="1" applyFont="1" applyFill="1" applyBorder="1" applyAlignment="1">
      <alignment/>
    </xf>
    <xf numFmtId="166" fontId="3" fillId="0" borderId="0" xfId="42" applyNumberFormat="1" applyFont="1" applyAlignment="1">
      <alignment horizontal="right"/>
    </xf>
    <xf numFmtId="37" fontId="3" fillId="0" borderId="20" xfId="57" applyFont="1" applyBorder="1" applyAlignment="1" quotePrefix="1">
      <alignment horizontal="left"/>
      <protection/>
    </xf>
    <xf numFmtId="37" fontId="14" fillId="0" borderId="0" xfId="57" applyFont="1" applyBorder="1">
      <alignment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6" fontId="7" fillId="0" borderId="20" xfId="42" applyNumberFormat="1" applyFont="1" applyFill="1" applyBorder="1" applyAlignment="1">
      <alignment/>
    </xf>
    <xf numFmtId="166" fontId="7" fillId="0" borderId="21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66" fontId="7" fillId="0" borderId="19" xfId="42" applyNumberFormat="1" applyFont="1" applyFill="1" applyBorder="1" applyAlignment="1">
      <alignment/>
    </xf>
    <xf numFmtId="166" fontId="13" fillId="0" borderId="19" xfId="42" applyNumberFormat="1" applyFont="1" applyFill="1" applyBorder="1" applyAlignment="1">
      <alignment/>
    </xf>
    <xf numFmtId="166" fontId="7" fillId="0" borderId="11" xfId="42" applyNumberFormat="1" applyFont="1" applyBorder="1" applyAlignment="1">
      <alignment/>
    </xf>
    <xf numFmtId="37" fontId="3" fillId="0" borderId="0" xfId="57" applyFont="1" applyBorder="1">
      <alignment/>
      <protection/>
    </xf>
    <xf numFmtId="37" fontId="7" fillId="0" borderId="25" xfId="57" applyFont="1" applyFill="1" applyBorder="1" applyAlignment="1" quotePrefix="1">
      <alignment horizontal="left"/>
      <protection/>
    </xf>
    <xf numFmtId="166" fontId="3" fillId="0" borderId="11" xfId="42" applyNumberFormat="1" applyFont="1" applyFill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12" fillId="0" borderId="11" xfId="42" applyNumberFormat="1" applyFont="1" applyBorder="1" applyAlignment="1">
      <alignment horizontal="right"/>
    </xf>
    <xf numFmtId="37" fontId="8" fillId="0" borderId="0" xfId="57" applyFont="1" applyAlignment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7" fontId="7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37" fontId="17" fillId="0" borderId="0" xfId="57" applyFont="1" applyAlignment="1">
      <alignment horizontal="left"/>
      <protection/>
    </xf>
    <xf numFmtId="0" fontId="17" fillId="0" borderId="0" xfId="0" applyFont="1" applyAlignment="1">
      <alignment horizontal="left"/>
    </xf>
    <xf numFmtId="37" fontId="6" fillId="0" borderId="0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40"/>
  <sheetViews>
    <sheetView tabSelected="1"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1" width="43.7109375" style="104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0" t="s">
        <v>49</v>
      </c>
      <c r="B2" s="110"/>
      <c r="C2" s="110"/>
      <c r="D2" s="110"/>
      <c r="E2" s="110"/>
      <c r="F2" s="110"/>
      <c r="G2" s="110"/>
      <c r="H2" s="6"/>
    </row>
    <row r="3" spans="1:8" s="7" customFormat="1" ht="19.5" customHeight="1">
      <c r="A3" s="8" t="s">
        <v>0</v>
      </c>
      <c r="B3" s="9"/>
      <c r="C3" s="9"/>
      <c r="D3" s="9" t="s">
        <v>1</v>
      </c>
      <c r="E3" s="9"/>
      <c r="F3" s="9"/>
      <c r="G3" s="9"/>
      <c r="H3" s="6"/>
    </row>
    <row r="4" spans="1:20" s="14" customFormat="1" ht="15.75">
      <c r="A4" s="8" t="s">
        <v>2</v>
      </c>
      <c r="B4" s="10"/>
      <c r="C4" s="10"/>
      <c r="D4" s="10"/>
      <c r="E4" s="10"/>
      <c r="F4" s="10"/>
      <c r="G4" s="11" t="s">
        <v>55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</v>
      </c>
      <c r="B5" s="10"/>
      <c r="C5" s="10"/>
      <c r="D5" s="10"/>
      <c r="E5" s="10"/>
      <c r="F5" s="15"/>
      <c r="G5" s="11" t="s">
        <v>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46</v>
      </c>
      <c r="C7" s="22" t="s">
        <v>6</v>
      </c>
      <c r="D7" s="23" t="s">
        <v>7</v>
      </c>
      <c r="E7" s="24" t="s">
        <v>8</v>
      </c>
      <c r="F7" s="25" t="s">
        <v>9</v>
      </c>
      <c r="G7" s="26" t="s">
        <v>10</v>
      </c>
      <c r="H7" s="27"/>
    </row>
    <row r="8" spans="1:9" s="37" customFormat="1" ht="26.25">
      <c r="A8" s="29" t="s">
        <v>47</v>
      </c>
      <c r="B8" s="30">
        <v>380709.623</v>
      </c>
      <c r="C8" s="31">
        <v>380121.342</v>
      </c>
      <c r="D8" s="31">
        <f>+B34</f>
        <v>388291.90099999984</v>
      </c>
      <c r="E8" s="32">
        <f>+B34</f>
        <v>388291.90099999984</v>
      </c>
      <c r="F8" s="33">
        <f>+E8-C8</f>
        <v>8170.558999999834</v>
      </c>
      <c r="G8" s="34" t="s">
        <v>11</v>
      </c>
      <c r="H8" s="35"/>
      <c r="I8" s="36"/>
    </row>
    <row r="9" spans="1:9" s="45" customFormat="1" ht="15.75">
      <c r="A9" s="38" t="s">
        <v>12</v>
      </c>
      <c r="B9" s="39"/>
      <c r="C9" s="40"/>
      <c r="D9" s="40"/>
      <c r="E9" s="41"/>
      <c r="F9" s="42"/>
      <c r="G9" s="41"/>
      <c r="H9" s="43"/>
      <c r="I9" s="44"/>
    </row>
    <row r="10" spans="1:9" s="45" customFormat="1" ht="15.75">
      <c r="A10" s="46" t="s">
        <v>13</v>
      </c>
      <c r="B10" s="39">
        <f>108720.173+15889.356</f>
        <v>124609.529</v>
      </c>
      <c r="C10" s="40">
        <f>118329.4+16307.543</f>
        <v>134636.943</v>
      </c>
      <c r="D10" s="40">
        <f aca="true" t="shared" si="0" ref="D10:E18">+C10</f>
        <v>134636.943</v>
      </c>
      <c r="E10" s="40">
        <f t="shared" si="0"/>
        <v>134636.943</v>
      </c>
      <c r="F10" s="47">
        <f>+E10-C10</f>
        <v>0</v>
      </c>
      <c r="G10" s="48"/>
      <c r="H10" s="43"/>
      <c r="I10" s="44"/>
    </row>
    <row r="11" spans="1:9" s="45" customFormat="1" ht="15.75">
      <c r="A11" s="46" t="s">
        <v>14</v>
      </c>
      <c r="B11" s="39">
        <v>382354.171</v>
      </c>
      <c r="C11" s="40">
        <v>392818.255</v>
      </c>
      <c r="D11" s="40">
        <f t="shared" si="0"/>
        <v>392818.255</v>
      </c>
      <c r="E11" s="40">
        <f t="shared" si="0"/>
        <v>392818.255</v>
      </c>
      <c r="F11" s="47">
        <f>+E11-C11</f>
        <v>0</v>
      </c>
      <c r="G11" s="48"/>
      <c r="H11" s="43"/>
      <c r="I11" s="44"/>
    </row>
    <row r="12" spans="1:9" s="45" customFormat="1" ht="15.75">
      <c r="A12" s="46" t="s">
        <v>15</v>
      </c>
      <c r="B12" s="39">
        <v>0</v>
      </c>
      <c r="C12" s="40">
        <v>21446.41</v>
      </c>
      <c r="D12" s="40">
        <f t="shared" si="0"/>
        <v>21446.41</v>
      </c>
      <c r="E12" s="40">
        <f t="shared" si="0"/>
        <v>21446.41</v>
      </c>
      <c r="F12" s="47"/>
      <c r="G12" s="48"/>
      <c r="H12" s="43"/>
      <c r="I12" s="44"/>
    </row>
    <row r="13" spans="1:9" s="45" customFormat="1" ht="15.75" hidden="1">
      <c r="A13" s="46" t="s">
        <v>16</v>
      </c>
      <c r="B13" s="39">
        <v>0</v>
      </c>
      <c r="C13" s="40">
        <v>0</v>
      </c>
      <c r="D13" s="40">
        <f t="shared" si="0"/>
        <v>0</v>
      </c>
      <c r="E13" s="40">
        <f t="shared" si="0"/>
        <v>0</v>
      </c>
      <c r="F13" s="47">
        <f aca="true" t="shared" si="1" ref="F13:F18">+E13-C13</f>
        <v>0</v>
      </c>
      <c r="G13" s="48"/>
      <c r="H13" s="43"/>
      <c r="I13" s="44"/>
    </row>
    <row r="14" spans="1:9" s="45" customFormat="1" ht="15.75">
      <c r="A14" s="46" t="s">
        <v>17</v>
      </c>
      <c r="B14" s="39">
        <v>71627.217</v>
      </c>
      <c r="C14" s="40">
        <v>127825.337</v>
      </c>
      <c r="D14" s="40">
        <f t="shared" si="0"/>
        <v>127825.337</v>
      </c>
      <c r="E14" s="40">
        <f t="shared" si="0"/>
        <v>127825.337</v>
      </c>
      <c r="F14" s="47">
        <f t="shared" si="1"/>
        <v>0</v>
      </c>
      <c r="G14" s="49"/>
      <c r="H14" s="43"/>
      <c r="I14" s="44"/>
    </row>
    <row r="15" spans="1:9" s="45" customFormat="1" ht="15.75">
      <c r="A15" s="46" t="s">
        <v>18</v>
      </c>
      <c r="B15" s="39">
        <v>5701.325</v>
      </c>
      <c r="C15" s="40">
        <v>4420.881</v>
      </c>
      <c r="D15" s="40">
        <f t="shared" si="0"/>
        <v>4420.881</v>
      </c>
      <c r="E15" s="40">
        <f t="shared" si="0"/>
        <v>4420.881</v>
      </c>
      <c r="F15" s="47">
        <f t="shared" si="1"/>
        <v>0</v>
      </c>
      <c r="G15" s="48"/>
      <c r="H15" s="43"/>
      <c r="I15" s="44"/>
    </row>
    <row r="16" spans="1:9" s="45" customFormat="1" ht="15.75">
      <c r="A16" s="46" t="s">
        <v>19</v>
      </c>
      <c r="B16" s="39">
        <v>63677.753</v>
      </c>
      <c r="C16" s="40">
        <v>45848.626</v>
      </c>
      <c r="D16" s="40">
        <f t="shared" si="0"/>
        <v>45848.626</v>
      </c>
      <c r="E16" s="40">
        <f t="shared" si="0"/>
        <v>45848.626</v>
      </c>
      <c r="F16" s="47">
        <f t="shared" si="1"/>
        <v>0</v>
      </c>
      <c r="G16" s="49"/>
      <c r="H16" s="43"/>
      <c r="I16" s="44"/>
    </row>
    <row r="17" spans="1:9" s="45" customFormat="1" ht="15.75">
      <c r="A17" s="46" t="s">
        <v>20</v>
      </c>
      <c r="B17" s="39">
        <v>67454.669</v>
      </c>
      <c r="C17" s="40">
        <v>75566.015</v>
      </c>
      <c r="D17" s="40">
        <f t="shared" si="0"/>
        <v>75566.015</v>
      </c>
      <c r="E17" s="40">
        <f t="shared" si="0"/>
        <v>75566.015</v>
      </c>
      <c r="F17" s="47">
        <f t="shared" si="1"/>
        <v>0</v>
      </c>
      <c r="G17" s="48"/>
      <c r="H17" s="43"/>
      <c r="I17" s="44"/>
    </row>
    <row r="18" spans="1:9" s="37" customFormat="1" ht="15.75">
      <c r="A18" s="46" t="s">
        <v>21</v>
      </c>
      <c r="B18" s="39">
        <v>5116.056</v>
      </c>
      <c r="C18" s="40">
        <v>4490.265</v>
      </c>
      <c r="D18" s="40">
        <f t="shared" si="0"/>
        <v>4490.265</v>
      </c>
      <c r="E18" s="40">
        <f t="shared" si="0"/>
        <v>4490.265</v>
      </c>
      <c r="F18" s="47">
        <f t="shared" si="1"/>
        <v>0</v>
      </c>
      <c r="G18" s="48"/>
      <c r="H18" s="35"/>
      <c r="I18" s="36"/>
    </row>
    <row r="19" spans="1:9" s="45" customFormat="1" ht="15.75">
      <c r="A19" s="29" t="s">
        <v>22</v>
      </c>
      <c r="B19" s="30">
        <f>SUM(B9:B18)</f>
        <v>720540.7199999999</v>
      </c>
      <c r="C19" s="30">
        <f>SUM(C10:C18)</f>
        <v>807052.7320000002</v>
      </c>
      <c r="D19" s="30">
        <f>SUM(D10:D18)</f>
        <v>807052.7320000002</v>
      </c>
      <c r="E19" s="30">
        <f>SUM(E10:E18)</f>
        <v>807052.7320000002</v>
      </c>
      <c r="F19" s="30">
        <f>SUM(F10:F18)</f>
        <v>0</v>
      </c>
      <c r="G19" s="50"/>
      <c r="H19" s="43"/>
      <c r="I19" s="44"/>
    </row>
    <row r="20" spans="1:9" s="45" customFormat="1" ht="15.75">
      <c r="A20" s="38" t="s">
        <v>23</v>
      </c>
      <c r="B20" s="39"/>
      <c r="C20" s="40"/>
      <c r="D20" s="40"/>
      <c r="E20" s="51"/>
      <c r="F20" s="47"/>
      <c r="G20" s="48"/>
      <c r="H20" s="43"/>
      <c r="I20" s="44"/>
    </row>
    <row r="21" spans="1:9" s="45" customFormat="1" ht="15.75">
      <c r="A21" s="46" t="s">
        <v>24</v>
      </c>
      <c r="B21" s="39">
        <v>-560410.939</v>
      </c>
      <c r="C21" s="40">
        <v>-586083.555</v>
      </c>
      <c r="D21" s="40">
        <f>+C21</f>
        <v>-586083.555</v>
      </c>
      <c r="E21" s="40">
        <f>+D21+F21</f>
        <v>-586435.962</v>
      </c>
      <c r="F21" s="47">
        <f>-(-12965+365372)/1000</f>
        <v>-352.407</v>
      </c>
      <c r="G21" s="48" t="s">
        <v>25</v>
      </c>
      <c r="H21" s="43"/>
      <c r="I21" s="44"/>
    </row>
    <row r="22" spans="1:9" s="45" customFormat="1" ht="15.75">
      <c r="A22" s="46" t="s">
        <v>26</v>
      </c>
      <c r="B22" s="39">
        <v>-5248.161</v>
      </c>
      <c r="C22" s="40">
        <v>-12872.669</v>
      </c>
      <c r="D22" s="40">
        <f>+C22</f>
        <v>-12872.669</v>
      </c>
      <c r="E22" s="40">
        <f>+D22+F22</f>
        <v>-12926.123</v>
      </c>
      <c r="F22" s="47">
        <f>-(36475+16979)/1000</f>
        <v>-53.454</v>
      </c>
      <c r="G22" s="48" t="s">
        <v>50</v>
      </c>
      <c r="H22" s="43"/>
      <c r="I22" s="44"/>
    </row>
    <row r="23" spans="1:9" s="45" customFormat="1" ht="15.75">
      <c r="A23" s="46" t="s">
        <v>27</v>
      </c>
      <c r="B23" s="39">
        <v>-106670.936</v>
      </c>
      <c r="C23" s="40">
        <v>-211512.65</v>
      </c>
      <c r="D23" s="40">
        <f>+C23</f>
        <v>-211512.65</v>
      </c>
      <c r="E23" s="40">
        <f aca="true" t="shared" si="2" ref="E23:E28">+D23</f>
        <v>-211512.65</v>
      </c>
      <c r="F23" s="47">
        <f aca="true" t="shared" si="3" ref="F23:F28">+E23-C23</f>
        <v>0</v>
      </c>
      <c r="G23" s="49"/>
      <c r="H23" s="43"/>
      <c r="I23" s="44"/>
    </row>
    <row r="24" spans="1:9" s="37" customFormat="1" ht="15.75" hidden="1">
      <c r="A24" s="46" t="s">
        <v>28</v>
      </c>
      <c r="B24" s="39">
        <v>0</v>
      </c>
      <c r="C24" s="40">
        <v>0</v>
      </c>
      <c r="D24" s="40">
        <f>+C24</f>
        <v>0</v>
      </c>
      <c r="E24" s="40">
        <f t="shared" si="2"/>
        <v>0</v>
      </c>
      <c r="F24" s="47">
        <f t="shared" si="3"/>
        <v>0</v>
      </c>
      <c r="G24" s="48"/>
      <c r="H24" s="35"/>
      <c r="I24" s="36"/>
    </row>
    <row r="25" spans="1:9" s="45" customFormat="1" ht="15.75">
      <c r="A25" s="46" t="s">
        <v>29</v>
      </c>
      <c r="B25" s="39">
        <v>-15126.131</v>
      </c>
      <c r="C25" s="52">
        <v>-16261.056</v>
      </c>
      <c r="D25" s="40">
        <f>+C25</f>
        <v>-16261.056</v>
      </c>
      <c r="E25" s="40">
        <f t="shared" si="2"/>
        <v>-16261.056</v>
      </c>
      <c r="F25" s="47">
        <f t="shared" si="3"/>
        <v>0</v>
      </c>
      <c r="G25" s="48"/>
      <c r="H25" s="43"/>
      <c r="I25" s="44"/>
    </row>
    <row r="26" spans="1:9" s="45" customFormat="1" ht="15.75">
      <c r="A26" s="53" t="s">
        <v>30</v>
      </c>
      <c r="B26" s="54">
        <f>SUM(B21:B25)</f>
        <v>-687456.167</v>
      </c>
      <c r="C26" s="54">
        <f>SUM(C21:C25)</f>
        <v>-826729.93</v>
      </c>
      <c r="D26" s="54">
        <f>SUM(D21:D25)</f>
        <v>-826729.93</v>
      </c>
      <c r="E26" s="54">
        <f>SUM(E21:E25)</f>
        <v>-827135.7910000001</v>
      </c>
      <c r="F26" s="55">
        <f t="shared" si="3"/>
        <v>-405.8610000000335</v>
      </c>
      <c r="G26" s="56"/>
      <c r="H26" s="43"/>
      <c r="I26" s="44"/>
    </row>
    <row r="27" spans="1:9" s="45" customFormat="1" ht="15.75">
      <c r="A27" s="57" t="s">
        <v>31</v>
      </c>
      <c r="B27" s="58"/>
      <c r="C27" s="59">
        <v>6064.562</v>
      </c>
      <c r="D27" s="60">
        <f>+C27</f>
        <v>6064.562</v>
      </c>
      <c r="E27" s="61">
        <f t="shared" si="2"/>
        <v>6064.562</v>
      </c>
      <c r="F27" s="41">
        <f t="shared" si="3"/>
        <v>0</v>
      </c>
      <c r="G27" s="62"/>
      <c r="H27" s="43"/>
      <c r="I27" s="44"/>
    </row>
    <row r="28" spans="1:9" s="45" customFormat="1" ht="15.75">
      <c r="A28" s="63" t="s">
        <v>32</v>
      </c>
      <c r="B28" s="64"/>
      <c r="C28" s="65">
        <v>15371.839</v>
      </c>
      <c r="D28" s="66">
        <f>+C28</f>
        <v>15371.839</v>
      </c>
      <c r="E28" s="67">
        <f t="shared" si="2"/>
        <v>15371.839</v>
      </c>
      <c r="F28" s="68">
        <f t="shared" si="3"/>
        <v>0</v>
      </c>
      <c r="G28" s="69"/>
      <c r="H28" s="43"/>
      <c r="I28" s="44"/>
    </row>
    <row r="29" spans="1:9" s="45" customFormat="1" ht="15.75">
      <c r="A29" s="70" t="s">
        <v>33</v>
      </c>
      <c r="B29" s="71"/>
      <c r="C29" s="39"/>
      <c r="D29" s="39"/>
      <c r="E29" s="39"/>
      <c r="F29" s="51"/>
      <c r="G29" s="48"/>
      <c r="H29" s="43"/>
      <c r="I29" s="44"/>
    </row>
    <row r="30" spans="1:102" s="73" customFormat="1" ht="15.75">
      <c r="A30" s="46" t="s">
        <v>34</v>
      </c>
      <c r="B30" s="39">
        <v>0</v>
      </c>
      <c r="C30" s="39">
        <v>22500</v>
      </c>
      <c r="D30" s="39">
        <f>+C30</f>
        <v>22500</v>
      </c>
      <c r="E30" s="39">
        <f>+D30</f>
        <v>22500</v>
      </c>
      <c r="F30" s="51">
        <f>+E30-C30</f>
        <v>0</v>
      </c>
      <c r="G30" s="48"/>
      <c r="H30" s="43"/>
      <c r="I30" s="43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</row>
    <row r="31" spans="1:9" s="45" customFormat="1" ht="15.75" hidden="1">
      <c r="A31" s="46" t="s">
        <v>35</v>
      </c>
      <c r="B31" s="71"/>
      <c r="C31" s="39"/>
      <c r="D31" s="39"/>
      <c r="E31" s="39">
        <f>+D31</f>
        <v>0</v>
      </c>
      <c r="F31" s="51">
        <f>+E31-C31</f>
        <v>0</v>
      </c>
      <c r="G31" s="48"/>
      <c r="H31" s="74"/>
      <c r="I31" s="44"/>
    </row>
    <row r="32" spans="1:9" s="45" customFormat="1" ht="15.75">
      <c r="A32" s="46" t="s">
        <v>36</v>
      </c>
      <c r="B32" s="39">
        <v>-25502.275</v>
      </c>
      <c r="C32" s="39">
        <v>2449.565</v>
      </c>
      <c r="D32" s="39">
        <f>+C32</f>
        <v>2449.565</v>
      </c>
      <c r="E32" s="39">
        <f>+D32</f>
        <v>2449.565</v>
      </c>
      <c r="F32" s="51">
        <f>+E32-C32</f>
        <v>0</v>
      </c>
      <c r="G32" s="48"/>
      <c r="H32" s="74"/>
      <c r="I32" s="44"/>
    </row>
    <row r="33" spans="1:9" s="45" customFormat="1" ht="15.75">
      <c r="A33" s="38" t="s">
        <v>37</v>
      </c>
      <c r="B33" s="39">
        <f>SUM(B29:B32)</f>
        <v>-25502.275</v>
      </c>
      <c r="C33" s="39">
        <f>SUM(C29:C32)</f>
        <v>24949.565</v>
      </c>
      <c r="D33" s="39">
        <f>SUM(D29:D32)</f>
        <v>24949.565</v>
      </c>
      <c r="E33" s="39">
        <f>SUM(E29:E32)</f>
        <v>24949.565</v>
      </c>
      <c r="F33" s="51">
        <f>+E33-C33</f>
        <v>0</v>
      </c>
      <c r="G33" s="48"/>
      <c r="H33" s="74"/>
      <c r="I33" s="44"/>
    </row>
    <row r="34" spans="1:9" s="37" customFormat="1" ht="15.75">
      <c r="A34" s="29" t="s">
        <v>38</v>
      </c>
      <c r="B34" s="75">
        <f>+B8+B19+B26+B27+B28+B33</f>
        <v>388291.90099999984</v>
      </c>
      <c r="C34" s="75">
        <f>+C8+C19+C26+C27+C28+C33</f>
        <v>406830.11000000016</v>
      </c>
      <c r="D34" s="75">
        <f>+D8+D19+D26+D27+D28+D33</f>
        <v>415000.6689999998</v>
      </c>
      <c r="E34" s="75">
        <f>+E8+E19+E26+E27+E28+E33</f>
        <v>414594.8079999998</v>
      </c>
      <c r="F34" s="76">
        <f>+E34-C34</f>
        <v>7764.697999999626</v>
      </c>
      <c r="G34" s="77"/>
      <c r="H34" s="78"/>
      <c r="I34" s="36"/>
    </row>
    <row r="35" spans="1:9" s="37" customFormat="1" ht="15.75">
      <c r="A35" s="70" t="s">
        <v>39</v>
      </c>
      <c r="B35" s="39"/>
      <c r="C35" s="40"/>
      <c r="D35" s="40"/>
      <c r="E35" s="59"/>
      <c r="F35" s="79"/>
      <c r="G35" s="80"/>
      <c r="H35" s="35"/>
      <c r="I35" s="36"/>
    </row>
    <row r="36" spans="1:9" s="45" customFormat="1" ht="15.75">
      <c r="A36" s="46" t="s">
        <v>40</v>
      </c>
      <c r="B36" s="39">
        <v>38864.079</v>
      </c>
      <c r="C36" s="40">
        <v>24600</v>
      </c>
      <c r="D36" s="40">
        <f>+C36</f>
        <v>24600</v>
      </c>
      <c r="E36" s="59">
        <f>+D36</f>
        <v>24600</v>
      </c>
      <c r="F36" s="81">
        <f aca="true" t="shared" si="4" ref="F36:F42">+E36-C36</f>
        <v>0</v>
      </c>
      <c r="G36" s="82"/>
      <c r="H36" s="83"/>
      <c r="I36" s="44"/>
    </row>
    <row r="37" spans="1:8" s="86" customFormat="1" ht="13.5" customHeight="1">
      <c r="A37" s="84" t="s">
        <v>41</v>
      </c>
      <c r="B37" s="39">
        <v>0</v>
      </c>
      <c r="C37" s="40">
        <v>0.318</v>
      </c>
      <c r="D37" s="40">
        <v>0</v>
      </c>
      <c r="E37" s="59">
        <f>+D37</f>
        <v>0</v>
      </c>
      <c r="F37" s="81">
        <f t="shared" si="4"/>
        <v>-0.318</v>
      </c>
      <c r="G37" s="82"/>
      <c r="H37" s="85"/>
    </row>
    <row r="38" spans="1:8" s="86" customFormat="1" ht="15.75">
      <c r="A38" s="46" t="s">
        <v>42</v>
      </c>
      <c r="B38" s="39">
        <v>246191.752</v>
      </c>
      <c r="C38" s="40">
        <v>257490.86</v>
      </c>
      <c r="D38" s="40">
        <f>+C38</f>
        <v>257490.86</v>
      </c>
      <c r="E38" s="59">
        <f>+D38</f>
        <v>257490.86</v>
      </c>
      <c r="F38" s="81">
        <f t="shared" si="4"/>
        <v>0</v>
      </c>
      <c r="G38" s="82"/>
      <c r="H38" s="87"/>
    </row>
    <row r="39" spans="1:8" s="86" customFormat="1" ht="14.25" customHeight="1" hidden="1">
      <c r="A39" s="46" t="s">
        <v>28</v>
      </c>
      <c r="B39" s="39">
        <v>0</v>
      </c>
      <c r="C39" s="40">
        <v>0</v>
      </c>
      <c r="D39" s="40">
        <v>0</v>
      </c>
      <c r="E39" s="59">
        <f>+D39</f>
        <v>0</v>
      </c>
      <c r="F39" s="81">
        <f t="shared" si="4"/>
        <v>0</v>
      </c>
      <c r="G39" s="82"/>
      <c r="H39" s="87"/>
    </row>
    <row r="40" spans="1:8" s="86" customFormat="1" ht="15.75">
      <c r="A40" s="70" t="s">
        <v>43</v>
      </c>
      <c r="B40" s="88">
        <f>SUM(B35:B39)</f>
        <v>285055.831</v>
      </c>
      <c r="C40" s="89">
        <f>SUM(C35:C39)</f>
        <v>282091.17799999996</v>
      </c>
      <c r="D40" s="89">
        <f>SUM(D35:D39)</f>
        <v>282090.86</v>
      </c>
      <c r="E40" s="90">
        <f>SUM(E35:E39)</f>
        <v>282090.86</v>
      </c>
      <c r="F40" s="91">
        <f t="shared" si="4"/>
        <v>-0.3179999999701977</v>
      </c>
      <c r="G40" s="92"/>
      <c r="H40" s="87"/>
    </row>
    <row r="41" spans="1:8" s="45" customFormat="1" ht="18.75">
      <c r="A41" s="29" t="s">
        <v>48</v>
      </c>
      <c r="B41" s="31">
        <f>+B34-B40</f>
        <v>103236.06999999983</v>
      </c>
      <c r="C41" s="31">
        <f>+C34-C40</f>
        <v>124738.9320000002</v>
      </c>
      <c r="D41" s="31">
        <f>+D34-D40</f>
        <v>132909.80899999983</v>
      </c>
      <c r="E41" s="31">
        <f>+E34-E40</f>
        <v>132503.9479999998</v>
      </c>
      <c r="F41" s="93">
        <f t="shared" si="4"/>
        <v>7765.015999999596</v>
      </c>
      <c r="G41" s="77"/>
      <c r="H41" s="94"/>
    </row>
    <row r="42" spans="1:8" s="45" customFormat="1" ht="16.5" thickBot="1">
      <c r="A42" s="95" t="s">
        <v>44</v>
      </c>
      <c r="B42" s="96">
        <f>+B36+B37+B38</f>
        <v>285055.831</v>
      </c>
      <c r="C42" s="96">
        <f>+C36+C37+C38</f>
        <v>282091.17799999996</v>
      </c>
      <c r="D42" s="96">
        <f>+D36+D37+D38</f>
        <v>282090.86</v>
      </c>
      <c r="E42" s="96">
        <f>+E36+E37+E38</f>
        <v>282090.86</v>
      </c>
      <c r="F42" s="97">
        <f t="shared" si="4"/>
        <v>-0.3179999999701977</v>
      </c>
      <c r="G42" s="98"/>
      <c r="H42" s="72"/>
    </row>
    <row r="43" spans="1:8" s="45" customFormat="1" ht="15.75">
      <c r="A43" s="99" t="s">
        <v>45</v>
      </c>
      <c r="B43" s="85"/>
      <c r="C43" s="85"/>
      <c r="D43" s="85"/>
      <c r="E43" s="85"/>
      <c r="F43" s="86"/>
      <c r="G43" s="87"/>
      <c r="H43" s="72"/>
    </row>
    <row r="44" spans="1:8" s="45" customFormat="1" ht="16.5">
      <c r="A44" s="108" t="s">
        <v>51</v>
      </c>
      <c r="B44" s="100"/>
      <c r="C44" s="101"/>
      <c r="D44" s="100"/>
      <c r="E44" s="100"/>
      <c r="F44" s="100"/>
      <c r="G44" s="87"/>
      <c r="H44" s="72"/>
    </row>
    <row r="45" spans="1:8" s="45" customFormat="1" ht="16.5">
      <c r="A45" s="108" t="s">
        <v>52</v>
      </c>
      <c r="B45" s="72"/>
      <c r="C45" s="102"/>
      <c r="D45" s="72"/>
      <c r="E45" s="94"/>
      <c r="F45" s="94"/>
      <c r="G45" s="87"/>
      <c r="H45" s="72"/>
    </row>
    <row r="46" spans="1:8" s="45" customFormat="1" ht="16.5">
      <c r="A46" s="108" t="s">
        <v>53</v>
      </c>
      <c r="B46" s="100"/>
      <c r="C46" s="101"/>
      <c r="D46" s="100"/>
      <c r="E46" s="100"/>
      <c r="F46" s="100"/>
      <c r="G46" s="103"/>
      <c r="H46" s="72"/>
    </row>
    <row r="47" spans="1:8" s="45" customFormat="1" ht="16.5">
      <c r="A47" s="109" t="s">
        <v>54</v>
      </c>
      <c r="B47" s="100"/>
      <c r="C47" s="101"/>
      <c r="D47" s="100"/>
      <c r="E47" s="100"/>
      <c r="F47" s="100"/>
      <c r="G47" s="87"/>
      <c r="H47" s="72"/>
    </row>
    <row r="48" spans="2:8" ht="15">
      <c r="B48" s="105"/>
      <c r="C48" s="106"/>
      <c r="D48" s="105"/>
      <c r="E48" s="105"/>
      <c r="F48" s="105"/>
      <c r="G48" s="103"/>
      <c r="H48" s="107"/>
    </row>
    <row r="49" spans="2:8" ht="15">
      <c r="B49" s="105"/>
      <c r="C49" s="106"/>
      <c r="D49" s="105"/>
      <c r="E49" s="105"/>
      <c r="F49" s="105"/>
      <c r="G49" s="103"/>
      <c r="H49" s="107"/>
    </row>
    <row r="50" spans="2:8" ht="15">
      <c r="B50" s="105"/>
      <c r="C50" s="106"/>
      <c r="D50" s="105"/>
      <c r="E50" s="105"/>
      <c r="F50" s="105"/>
      <c r="G50" s="103"/>
      <c r="H50" s="107"/>
    </row>
    <row r="51" spans="2:8" ht="15">
      <c r="B51" s="105"/>
      <c r="C51" s="106"/>
      <c r="D51" s="105"/>
      <c r="E51" s="105"/>
      <c r="F51" s="105"/>
      <c r="G51" s="103"/>
      <c r="H51" s="107"/>
    </row>
    <row r="52" ht="12.75">
      <c r="G52" s="103"/>
    </row>
    <row r="53" ht="12.75">
      <c r="G53" s="103"/>
    </row>
    <row r="54" ht="12.75">
      <c r="G54" s="103"/>
    </row>
    <row r="55" ht="12.75">
      <c r="G55" s="103"/>
    </row>
    <row r="56" ht="12.75">
      <c r="G56" s="103"/>
    </row>
    <row r="57" ht="12.75">
      <c r="G57" s="103"/>
    </row>
    <row r="58" ht="12.75">
      <c r="G58" s="103"/>
    </row>
    <row r="59" ht="12.75">
      <c r="G59" s="103"/>
    </row>
    <row r="60" ht="12.75">
      <c r="G60" s="103"/>
    </row>
    <row r="61" ht="12.75">
      <c r="G61" s="103"/>
    </row>
    <row r="62" ht="12.75">
      <c r="G62" s="103"/>
    </row>
    <row r="63" ht="12.75">
      <c r="G63" s="103"/>
    </row>
    <row r="64" ht="12.75">
      <c r="G64" s="103"/>
    </row>
    <row r="65" ht="12.75">
      <c r="G65" s="103"/>
    </row>
    <row r="66" ht="12.75">
      <c r="G66" s="103"/>
    </row>
    <row r="67" ht="12.75">
      <c r="G67" s="103"/>
    </row>
    <row r="68" ht="12.75">
      <c r="G68" s="103"/>
    </row>
    <row r="69" ht="12.75">
      <c r="G69" s="103"/>
    </row>
    <row r="70" ht="12.75">
      <c r="G70" s="103"/>
    </row>
    <row r="71" ht="12.75">
      <c r="G71" s="103"/>
    </row>
    <row r="72" ht="12.75">
      <c r="G72" s="103"/>
    </row>
    <row r="73" ht="12.75">
      <c r="G73" s="103"/>
    </row>
    <row r="74" ht="12.75">
      <c r="G74" s="103"/>
    </row>
    <row r="75" ht="12.75">
      <c r="G75" s="103"/>
    </row>
    <row r="76" ht="12.75">
      <c r="G76" s="103"/>
    </row>
    <row r="77" ht="12.75">
      <c r="G77" s="103"/>
    </row>
    <row r="78" ht="12.75">
      <c r="G78" s="103"/>
    </row>
    <row r="79" ht="12.75">
      <c r="G79" s="103"/>
    </row>
    <row r="80" ht="12.75">
      <c r="G80" s="103"/>
    </row>
    <row r="81" ht="12.75">
      <c r="G81" s="103"/>
    </row>
    <row r="82" ht="12.75">
      <c r="G82" s="103"/>
    </row>
    <row r="83" ht="12.75">
      <c r="G83" s="103"/>
    </row>
    <row r="84" ht="12.75">
      <c r="G84" s="103"/>
    </row>
    <row r="85" ht="12.75">
      <c r="G85" s="103"/>
    </row>
    <row r="86" ht="12.75">
      <c r="G86" s="103"/>
    </row>
    <row r="87" ht="12.75">
      <c r="G87" s="103"/>
    </row>
    <row r="88" ht="12.75">
      <c r="G88" s="103"/>
    </row>
    <row r="89" ht="12.75">
      <c r="G89" s="103"/>
    </row>
    <row r="90" ht="12.75">
      <c r="G90" s="103"/>
    </row>
    <row r="91" ht="12.75">
      <c r="G91" s="103"/>
    </row>
    <row r="92" ht="12.75">
      <c r="G92" s="103"/>
    </row>
    <row r="93" ht="12.75">
      <c r="G93" s="103"/>
    </row>
    <row r="94" ht="12.75">
      <c r="G94" s="103"/>
    </row>
    <row r="95" ht="12.75">
      <c r="G95" s="103"/>
    </row>
    <row r="96" ht="12.75">
      <c r="G96" s="103"/>
    </row>
    <row r="97" ht="12.75">
      <c r="G97" s="103"/>
    </row>
    <row r="98" ht="12.75">
      <c r="G98" s="103"/>
    </row>
    <row r="99" ht="12.75">
      <c r="G99" s="103"/>
    </row>
    <row r="100" ht="12.75">
      <c r="G100" s="103"/>
    </row>
    <row r="101" ht="12.75">
      <c r="G101" s="103"/>
    </row>
    <row r="102" ht="12.75">
      <c r="G102" s="103"/>
    </row>
    <row r="103" ht="12.75">
      <c r="G103" s="103"/>
    </row>
    <row r="104" ht="12.75">
      <c r="G104" s="103"/>
    </row>
    <row r="105" ht="12.75">
      <c r="G105" s="103"/>
    </row>
    <row r="106" ht="12.75">
      <c r="G106" s="103"/>
    </row>
    <row r="107" ht="12.75">
      <c r="G107" s="103"/>
    </row>
    <row r="108" ht="12.75">
      <c r="G108" s="103"/>
    </row>
    <row r="109" ht="12.75">
      <c r="G109" s="103"/>
    </row>
    <row r="110" ht="12.75">
      <c r="G110" s="103"/>
    </row>
    <row r="111" ht="12.75">
      <c r="G111" s="103"/>
    </row>
    <row r="112" ht="12.75">
      <c r="G112" s="103"/>
    </row>
    <row r="113" ht="12.75">
      <c r="G113" s="103"/>
    </row>
    <row r="114" ht="12.75">
      <c r="G114" s="103"/>
    </row>
    <row r="115" ht="12.75">
      <c r="G115" s="103"/>
    </row>
    <row r="116" ht="12.75">
      <c r="G116" s="103"/>
    </row>
    <row r="117" ht="12.75">
      <c r="G117" s="103"/>
    </row>
    <row r="118" ht="12.75">
      <c r="G118" s="103"/>
    </row>
    <row r="119" ht="12.75">
      <c r="G119" s="103"/>
    </row>
    <row r="120" ht="12.75">
      <c r="G120" s="103"/>
    </row>
    <row r="121" ht="12.75">
      <c r="G121" s="103"/>
    </row>
    <row r="122" ht="12.75">
      <c r="G122" s="103"/>
    </row>
    <row r="123" ht="12.75">
      <c r="G123" s="103"/>
    </row>
    <row r="124" ht="12.75">
      <c r="G124" s="103"/>
    </row>
    <row r="125" ht="12.75">
      <c r="G125" s="103"/>
    </row>
    <row r="126" ht="12.75">
      <c r="G126" s="103"/>
    </row>
    <row r="127" ht="12.75">
      <c r="G127" s="103"/>
    </row>
    <row r="128" ht="12.75">
      <c r="G128" s="103"/>
    </row>
    <row r="129" ht="12.75">
      <c r="G129" s="103"/>
    </row>
    <row r="130" ht="12.75">
      <c r="G130" s="103"/>
    </row>
    <row r="131" ht="12.75">
      <c r="G131" s="103"/>
    </row>
    <row r="132" ht="12.75">
      <c r="G132" s="103"/>
    </row>
    <row r="133" ht="12.75">
      <c r="G133" s="103"/>
    </row>
    <row r="134" ht="12.75">
      <c r="G134" s="103"/>
    </row>
    <row r="135" ht="12.75">
      <c r="G135" s="103"/>
    </row>
    <row r="136" ht="12.75">
      <c r="G136" s="103"/>
    </row>
    <row r="137" ht="12.75">
      <c r="G137" s="103"/>
    </row>
    <row r="138" ht="12.75">
      <c r="G138" s="103"/>
    </row>
    <row r="139" ht="12.75">
      <c r="G139" s="103"/>
    </row>
    <row r="140" ht="12.75">
      <c r="G140" s="103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2010-05-26T00:44:42Z</cp:lastPrinted>
  <dcterms:created xsi:type="dcterms:W3CDTF">2010-05-14T22:34:16Z</dcterms:created>
  <dcterms:modified xsi:type="dcterms:W3CDTF">2010-07-22T17:10:52Z</dcterms:modified>
  <cp:category/>
  <cp:version/>
  <cp:contentType/>
  <cp:contentStatus/>
</cp:coreProperties>
</file>