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05" yWindow="150" windowWidth="24375" windowHeight="9525" tabRatio="945" activeTab="0"/>
  </bookViews>
  <sheets>
    <sheet name="Financial Plan" sheetId="9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Plan'!$A$1:$J$48</definedName>
    <definedName name="SecondQOO">#REF!</definedName>
    <definedName name="Table">#REF!</definedName>
    <definedName name="ThirdQOO">#REF!</definedName>
  </definedNames>
  <calcPr calcId="125725"/>
</workbook>
</file>

<file path=xl/comments1.xml><?xml version="1.0" encoding="utf-8"?>
<comments xmlns="http://schemas.openxmlformats.org/spreadsheetml/2006/main">
  <authors>
    <author>Christensen, Eric</author>
  </authors>
  <commentList>
    <comment ref="E9" authorId="0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Additional 80K for RCAMM</t>
        </r>
      </text>
    </comment>
    <comment ref="G9" authorId="0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Insert 80K for RCAMM</t>
        </r>
      </text>
    </comment>
    <comment ref="E12" authorId="0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Sale of Summit Property &amp; closed projects backed by Summit sale</t>
        </r>
      </text>
    </comment>
    <comment ref="H12" authorId="0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Sale of Summit Property &amp; closed projects backed by Summit sale plus additional 2013 project costs</t>
        </r>
      </text>
    </comment>
    <comment ref="B20" authorId="0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Actuals plus commitment</t>
        </r>
      </text>
    </comment>
    <comment ref="H20" authorId="0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Elk Run Golf Course estimated at $2,854,000</t>
        </r>
      </text>
    </comment>
  </commentList>
</comments>
</file>

<file path=xl/sharedStrings.xml><?xml version="1.0" encoding="utf-8"?>
<sst xmlns="http://schemas.openxmlformats.org/spreadsheetml/2006/main" count="45" uniqueCount="45">
  <si>
    <t>Non-GF Financial Plan</t>
  </si>
  <si>
    <t>Category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</si>
  <si>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</si>
  <si>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</si>
  <si>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</si>
  <si>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</si>
  <si>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</si>
  <si>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</si>
  <si>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</si>
  <si>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</si>
  <si>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</si>
  <si>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Ending Undesignated Fund Balance</t>
  </si>
  <si>
    <t>Financial Plan Notes:</t>
  </si>
  <si>
    <r>
      <t xml:space="preserve">2012 Actual </t>
    </r>
    <r>
      <rPr>
        <b/>
        <vertAlign val="superscript"/>
        <sz val="12"/>
        <rFont val="Calibri"/>
        <family val="2"/>
        <scheme val="minor"/>
      </rPr>
      <t>1</t>
    </r>
  </si>
  <si>
    <r>
      <t>2013 Adopted</t>
    </r>
    <r>
      <rPr>
        <b/>
        <vertAlign val="superscript"/>
        <sz val="12"/>
        <rFont val="Calibri"/>
        <family val="2"/>
        <scheme val="minor"/>
      </rPr>
      <t>2</t>
    </r>
  </si>
  <si>
    <t>Reserves</t>
  </si>
  <si>
    <t>Expenditure Reserves</t>
  </si>
  <si>
    <t>Cash Flow Reserves</t>
  </si>
  <si>
    <t>Mandated Reserves</t>
  </si>
  <si>
    <t>Rainy Day Reserves</t>
  </si>
  <si>
    <t>Reserve Shortfall</t>
  </si>
  <si>
    <t>Total Reserves</t>
  </si>
  <si>
    <r>
      <t>2013 Estimated</t>
    </r>
    <r>
      <rPr>
        <b/>
        <vertAlign val="superscript"/>
        <sz val="12"/>
        <rFont val="Calibri"/>
        <family val="2"/>
        <scheme val="minor"/>
      </rPr>
      <t>3</t>
    </r>
  </si>
  <si>
    <r>
      <t>2014 Adopted</t>
    </r>
    <r>
      <rPr>
        <b/>
        <vertAlign val="superscript"/>
        <sz val="12"/>
        <rFont val="Calibri"/>
        <family val="2"/>
        <scheme val="minor"/>
      </rPr>
      <t>2</t>
    </r>
  </si>
  <si>
    <r>
      <t>2014 Estimated</t>
    </r>
    <r>
      <rPr>
        <b/>
        <vertAlign val="superscript"/>
        <sz val="12"/>
        <rFont val="Calibri"/>
        <family val="2"/>
        <scheme val="minor"/>
      </rPr>
      <t>3</t>
    </r>
  </si>
  <si>
    <t>Total Biennial Revenues</t>
  </si>
  <si>
    <t>Total Biennial Expenditures</t>
  </si>
  <si>
    <t>Total Biennial Other Fund Transactions</t>
  </si>
  <si>
    <t>Fund Number:  3850</t>
  </si>
  <si>
    <t>Prepared by:  Eric Christensen, Budget and Finance Supervisor</t>
  </si>
  <si>
    <t>CIP Contribution</t>
  </si>
  <si>
    <t>Budget: Current Year</t>
  </si>
  <si>
    <t>Other One Time or Contingent</t>
  </si>
  <si>
    <t>2013 Revised</t>
  </si>
  <si>
    <t>2014 Revised</t>
  </si>
  <si>
    <t>Budget: Carryover from Prior Year</t>
  </si>
  <si>
    <t>Budget: Total</t>
  </si>
  <si>
    <r>
      <t xml:space="preserve">1 </t>
    </r>
    <r>
      <rPr>
        <sz val="12"/>
        <rFont val="Calibri"/>
        <family val="2"/>
        <scheme val="minor"/>
      </rPr>
      <t>Actuals are taken from EBS year end reporting.</t>
    </r>
  </si>
  <si>
    <r>
      <t xml:space="preserve">2 </t>
    </r>
    <r>
      <rPr>
        <sz val="12"/>
        <rFont val="Calibri"/>
        <family val="2"/>
        <scheme val="minor"/>
      </rPr>
      <t>Adopted values are consistent with Budget Ordinance 17476.</t>
    </r>
  </si>
  <si>
    <t>Fund Name:  Renton Maintenance Facility</t>
  </si>
  <si>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2014 current year expenditures include previously planned expenditures plus the $2.854 million in expenditures asociated with the Elk Run Lease buyout.</t>
    </r>
  </si>
  <si>
    <t>2016 
Projected</t>
  </si>
  <si>
    <t>2017 
Projected</t>
  </si>
  <si>
    <t>2018 
Projected</t>
  </si>
  <si>
    <t>2015 
Projected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</si>
</sst>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u val="singleAccounting"/>
      <sz val="12"/>
      <name val="Calibri"/>
      <family val="2"/>
      <scheme val="minor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2" fillId="0" borderId="0">
      <alignment/>
      <protection/>
    </xf>
  </cellStyleXfs>
  <cellXfs count="86">
    <xf numFmtId="0" fontId="0" fillId="0" borderId="0" xfId="0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7" fontId="4" fillId="0" borderId="0" xfId="20" applyFont="1" applyBorder="1" applyAlignment="1">
      <alignment horizontal="centerContinuous" wrapText="1"/>
      <protection/>
    </xf>
    <xf numFmtId="0" fontId="4" fillId="0" borderId="0" xfId="0" applyFont="1" applyBorder="1"/>
    <xf numFmtId="37" fontId="5" fillId="2" borderId="1" xfId="20" applyFont="1" applyFill="1" applyBorder="1" applyAlignment="1" applyProtection="1">
      <alignment horizontal="left" wrapText="1"/>
      <protection/>
    </xf>
    <xf numFmtId="37" fontId="5" fillId="2" borderId="2" xfId="20" applyFont="1" applyFill="1" applyBorder="1" applyAlignment="1">
      <alignment horizontal="center" wrapText="1"/>
      <protection/>
    </xf>
    <xf numFmtId="37" fontId="5" fillId="2" borderId="1" xfId="20" applyFont="1" applyFill="1" applyBorder="1" applyAlignment="1">
      <alignment horizontal="center" wrapText="1"/>
      <protection/>
    </xf>
    <xf numFmtId="37" fontId="5" fillId="0" borderId="1" xfId="20" applyFont="1" applyFill="1" applyBorder="1" applyAlignment="1">
      <alignment horizontal="left"/>
      <protection/>
    </xf>
    <xf numFmtId="164" fontId="5" fillId="0" borderId="1" xfId="18" applyNumberFormat="1" applyFont="1" applyFill="1" applyBorder="1" applyAlignment="1">
      <alignment/>
    </xf>
    <xf numFmtId="37" fontId="5" fillId="0" borderId="3" xfId="20" applyFont="1" applyFill="1" applyBorder="1" applyAlignment="1">
      <alignment horizontal="left" vertical="center"/>
      <protection/>
    </xf>
    <xf numFmtId="164" fontId="4" fillId="0" borderId="3" xfId="18" applyNumberFormat="1" applyFont="1" applyFill="1" applyBorder="1" applyAlignment="1">
      <alignment vertical="center"/>
    </xf>
    <xf numFmtId="164" fontId="4" fillId="0" borderId="4" xfId="18" applyNumberFormat="1" applyFont="1" applyFill="1" applyBorder="1" applyAlignment="1">
      <alignment vertical="center"/>
    </xf>
    <xf numFmtId="164" fontId="4" fillId="0" borderId="5" xfId="18" applyNumberFormat="1" applyFont="1" applyBorder="1" applyAlignment="1">
      <alignment vertical="center"/>
    </xf>
    <xf numFmtId="37" fontId="4" fillId="0" borderId="3" xfId="20" applyFont="1" applyFill="1" applyBorder="1" applyAlignment="1">
      <alignment horizontal="left" vertical="center"/>
      <protection/>
    </xf>
    <xf numFmtId="37" fontId="5" fillId="0" borderId="1" xfId="20" applyFont="1" applyFill="1" applyBorder="1" applyAlignment="1">
      <alignment horizontal="left" vertical="center"/>
      <protection/>
    </xf>
    <xf numFmtId="164" fontId="5" fillId="0" borderId="1" xfId="18" applyNumberFormat="1" applyFont="1" applyFill="1" applyBorder="1" applyAlignment="1">
      <alignment vertical="center"/>
    </xf>
    <xf numFmtId="164" fontId="4" fillId="0" borderId="3" xfId="18" applyNumberFormat="1" applyFont="1" applyBorder="1" applyAlignment="1">
      <alignment vertical="center"/>
    </xf>
    <xf numFmtId="37" fontId="5" fillId="0" borderId="6" xfId="20" applyFont="1" applyFill="1" applyBorder="1" applyAlignment="1">
      <alignment horizontal="left" vertical="center"/>
      <protection/>
    </xf>
    <xf numFmtId="164" fontId="5" fillId="0" borderId="6" xfId="18" applyNumberFormat="1" applyFont="1" applyFill="1" applyBorder="1" applyAlignment="1">
      <alignment vertical="center"/>
    </xf>
    <xf numFmtId="164" fontId="4" fillId="3" borderId="1" xfId="18" applyNumberFormat="1" applyFont="1" applyFill="1" applyBorder="1" applyAlignment="1" quotePrefix="1">
      <alignment vertical="center"/>
    </xf>
    <xf numFmtId="164" fontId="4" fillId="0" borderId="3" xfId="18" applyNumberFormat="1" applyFont="1" applyFill="1" applyBorder="1" applyAlignment="1" quotePrefix="1">
      <alignment vertical="center"/>
    </xf>
    <xf numFmtId="164" fontId="4" fillId="0" borderId="1" xfId="18" applyNumberFormat="1" applyFont="1" applyFill="1" applyBorder="1" applyAlignment="1" quotePrefix="1">
      <alignment vertical="center"/>
    </xf>
    <xf numFmtId="164" fontId="4" fillId="0" borderId="0" xfId="18" applyNumberFormat="1" applyFont="1" applyFill="1" applyBorder="1" applyAlignment="1">
      <alignment vertical="center"/>
    </xf>
    <xf numFmtId="164" fontId="5" fillId="0" borderId="0" xfId="18" applyNumberFormat="1" applyFont="1" applyFill="1" applyBorder="1" applyAlignment="1">
      <alignment vertical="center"/>
    </xf>
    <xf numFmtId="37" fontId="5" fillId="0" borderId="0" xfId="20" applyFont="1" applyAlignment="1">
      <alignment horizontal="left"/>
      <protection/>
    </xf>
    <xf numFmtId="37" fontId="4" fillId="0" borderId="0" xfId="20" applyFont="1" applyBorder="1">
      <alignment/>
      <protection/>
    </xf>
    <xf numFmtId="37" fontId="5" fillId="0" borderId="0" xfId="20" applyFont="1" applyBorder="1">
      <alignment/>
      <protection/>
    </xf>
    <xf numFmtId="0" fontId="4" fillId="0" borderId="0" xfId="0" applyFont="1"/>
    <xf numFmtId="37" fontId="5" fillId="0" borderId="0" xfId="20" applyFont="1" applyBorder="1" applyAlignment="1" quotePrefix="1">
      <alignment horizontal="left"/>
      <protection/>
    </xf>
    <xf numFmtId="37" fontId="8" fillId="0" borderId="0" xfId="20" applyFont="1" applyBorder="1" applyAlignment="1">
      <alignment horizontal="left"/>
      <protection/>
    </xf>
    <xf numFmtId="0" fontId="5" fillId="0" borderId="0" xfId="0" applyFont="1" applyBorder="1" applyAlignment="1" quotePrefix="1">
      <alignment horizontal="left"/>
    </xf>
    <xf numFmtId="0" fontId="8" fillId="0" borderId="0" xfId="0" applyFont="1" applyFill="1"/>
    <xf numFmtId="0" fontId="4" fillId="0" borderId="0" xfId="0" applyFont="1" applyFill="1" applyBorder="1"/>
    <xf numFmtId="37" fontId="5" fillId="0" borderId="0" xfId="20" applyFont="1" applyFill="1" applyBorder="1" applyAlignment="1">
      <alignment horizontal="left" vertical="center"/>
      <protection/>
    </xf>
    <xf numFmtId="164" fontId="5" fillId="0" borderId="3" xfId="18" applyNumberFormat="1" applyFont="1" applyFill="1" applyBorder="1" applyAlignment="1">
      <alignment vertical="center"/>
    </xf>
    <xf numFmtId="164" fontId="5" fillId="0" borderId="4" xfId="18" applyNumberFormat="1" applyFont="1" applyFill="1" applyBorder="1" applyAlignment="1">
      <alignment vertical="center"/>
    </xf>
    <xf numFmtId="37" fontId="5" fillId="2" borderId="7" xfId="20" applyFont="1" applyFill="1" applyBorder="1" applyAlignment="1">
      <alignment horizontal="center" wrapText="1"/>
      <protection/>
    </xf>
    <xf numFmtId="164" fontId="4" fillId="0" borderId="8" xfId="18" applyNumberFormat="1" applyFont="1" applyFill="1" applyBorder="1" applyAlignment="1">
      <alignment vertical="center"/>
    </xf>
    <xf numFmtId="0" fontId="9" fillId="0" borderId="0" xfId="0" applyFont="1" applyBorder="1"/>
    <xf numFmtId="0" fontId="9" fillId="2" borderId="0" xfId="0" applyFont="1" applyFill="1"/>
    <xf numFmtId="0" fontId="9" fillId="0" borderId="0" xfId="0" applyFont="1"/>
    <xf numFmtId="0" fontId="4" fillId="2" borderId="0" xfId="0" applyFont="1" applyFill="1"/>
    <xf numFmtId="0" fontId="5" fillId="0" borderId="0" xfId="0" applyFont="1"/>
    <xf numFmtId="0" fontId="4" fillId="0" borderId="9" xfId="0" applyFont="1" applyBorder="1"/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5" fillId="0" borderId="7" xfId="18" applyNumberFormat="1" applyFont="1" applyFill="1" applyBorder="1" applyAlignment="1">
      <alignment/>
    </xf>
    <xf numFmtId="164" fontId="4" fillId="0" borderId="10" xfId="18" applyNumberFormat="1" applyFont="1" applyBorder="1" applyAlignment="1">
      <alignment vertical="center"/>
    </xf>
    <xf numFmtId="164" fontId="5" fillId="0" borderId="7" xfId="18" applyNumberFormat="1" applyFont="1" applyFill="1" applyBorder="1" applyAlignment="1">
      <alignment vertical="center"/>
    </xf>
    <xf numFmtId="164" fontId="4" fillId="0" borderId="0" xfId="18" applyNumberFormat="1" applyFont="1" applyBorder="1" applyAlignment="1">
      <alignment vertical="center"/>
    </xf>
    <xf numFmtId="164" fontId="5" fillId="0" borderId="9" xfId="18" applyNumberFormat="1" applyFont="1" applyFill="1" applyBorder="1" applyAlignment="1">
      <alignment vertical="center"/>
    </xf>
    <xf numFmtId="164" fontId="4" fillId="0" borderId="0" xfId="18" applyNumberFormat="1" applyFont="1" applyFill="1" applyBorder="1" applyAlignment="1" quotePrefix="1">
      <alignment vertical="center"/>
    </xf>
    <xf numFmtId="164" fontId="5" fillId="0" borderId="11" xfId="18" applyNumberFormat="1" applyFont="1" applyFill="1" applyBorder="1" applyAlignment="1">
      <alignment vertical="center"/>
    </xf>
    <xf numFmtId="37" fontId="5" fillId="0" borderId="0" xfId="20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Continuous"/>
    </xf>
    <xf numFmtId="37" fontId="6" fillId="0" borderId="9" xfId="20" applyFont="1" applyFill="1" applyBorder="1" applyAlignment="1">
      <alignment horizontal="left" wrapText="1"/>
      <protection/>
    </xf>
    <xf numFmtId="0" fontId="4" fillId="0" borderId="9" xfId="0" applyFont="1" applyFill="1" applyBorder="1" applyAlignment="1">
      <alignment horizontal="left"/>
    </xf>
    <xf numFmtId="37" fontId="4" fillId="0" borderId="9" xfId="20" applyFont="1" applyFill="1" applyBorder="1" applyAlignment="1">
      <alignment horizontal="centerContinuous" wrapText="1"/>
      <protection/>
    </xf>
    <xf numFmtId="0" fontId="9" fillId="0" borderId="0" xfId="0" applyFont="1" applyFill="1" applyBorder="1"/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37" fontId="5" fillId="0" borderId="9" xfId="20" applyFont="1" applyFill="1" applyBorder="1" applyAlignment="1">
      <alignment horizontal="left" wrapText="1"/>
      <protection/>
    </xf>
    <xf numFmtId="164" fontId="4" fillId="0" borderId="6" xfId="18" applyNumberFormat="1" applyFont="1" applyFill="1" applyBorder="1" applyAlignment="1" quotePrefix="1">
      <alignment vertical="center"/>
    </xf>
    <xf numFmtId="164" fontId="5" fillId="0" borderId="1" xfId="18" applyNumberFormat="1" applyFont="1" applyFill="1" applyBorder="1" applyAlignment="1" quotePrefix="1">
      <alignment vertical="center"/>
    </xf>
    <xf numFmtId="164" fontId="5" fillId="0" borderId="11" xfId="18" applyNumberFormat="1" applyFont="1" applyFill="1" applyBorder="1" applyAlignment="1" quotePrefix="1">
      <alignment vertical="center"/>
    </xf>
    <xf numFmtId="164" fontId="4" fillId="0" borderId="5" xfId="18" applyNumberFormat="1" applyFont="1" applyFill="1" applyBorder="1" applyAlignment="1">
      <alignment vertical="center"/>
    </xf>
    <xf numFmtId="164" fontId="4" fillId="0" borderId="6" xfId="18" applyNumberFormat="1" applyFont="1" applyFill="1" applyBorder="1" applyAlignment="1">
      <alignment vertical="center"/>
    </xf>
    <xf numFmtId="164" fontId="12" fillId="0" borderId="3" xfId="18" applyNumberFormat="1" applyFont="1" applyFill="1" applyBorder="1" applyAlignment="1">
      <alignment vertical="center"/>
    </xf>
    <xf numFmtId="164" fontId="4" fillId="4" borderId="11" xfId="18" applyNumberFormat="1" applyFont="1" applyFill="1" applyBorder="1" applyAlignment="1">
      <alignment vertical="center"/>
    </xf>
    <xf numFmtId="164" fontId="4" fillId="4" borderId="7" xfId="18" applyNumberFormat="1" applyFont="1" applyFill="1" applyBorder="1" applyAlignment="1">
      <alignment vertical="center"/>
    </xf>
    <xf numFmtId="164" fontId="4" fillId="4" borderId="1" xfId="18" applyNumberFormat="1" applyFont="1" applyFill="1" applyBorder="1" applyAlignment="1">
      <alignment vertical="center"/>
    </xf>
    <xf numFmtId="164" fontId="12" fillId="0" borderId="0" xfId="18" applyNumberFormat="1" applyFont="1" applyFill="1" applyBorder="1" applyAlignment="1">
      <alignment vertical="center"/>
    </xf>
    <xf numFmtId="164" fontId="5" fillId="4" borderId="11" xfId="18" applyNumberFormat="1" applyFont="1" applyFill="1" applyBorder="1" applyAlignment="1">
      <alignment/>
    </xf>
    <xf numFmtId="164" fontId="5" fillId="4" borderId="1" xfId="18" applyNumberFormat="1" applyFont="1" applyFill="1" applyBorder="1" applyAlignment="1">
      <alignment/>
    </xf>
    <xf numFmtId="164" fontId="5" fillId="4" borderId="1" xfId="18" applyNumberFormat="1" applyFont="1" applyFill="1" applyBorder="1" applyAlignment="1">
      <alignment vertical="center"/>
    </xf>
    <xf numFmtId="164" fontId="5" fillId="4" borderId="11" xfId="18" applyNumberFormat="1" applyFont="1" applyFill="1" applyBorder="1" applyAlignment="1" quotePrefix="1">
      <alignment vertical="center"/>
    </xf>
    <xf numFmtId="37" fontId="3" fillId="0" borderId="0" xfId="20" applyFont="1" applyBorder="1" applyAlignment="1">
      <alignment horizontal="center" wrapText="1"/>
      <protection/>
    </xf>
    <xf numFmtId="164" fontId="5" fillId="0" borderId="2" xfId="18" applyNumberFormat="1" applyFont="1" applyFill="1" applyBorder="1" applyAlignment="1">
      <alignment horizontal="right" vertical="center"/>
    </xf>
    <xf numFmtId="164" fontId="5" fillId="0" borderId="11" xfId="18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46"/>
  <sheetViews>
    <sheetView tabSelected="1" zoomScale="80" zoomScaleNormal="80" workbookViewId="0" topLeftCell="A1">
      <selection activeCell="L10" sqref="L10"/>
    </sheetView>
  </sheetViews>
  <sheetFormatPr defaultColWidth="9.140625" defaultRowHeight="12.75"/>
  <cols>
    <col min="1" max="1" width="43.7109375" style="46" customWidth="1"/>
    <col min="2" max="2" width="16.7109375" style="47" customWidth="1"/>
    <col min="3" max="6" width="16.7109375" style="48" customWidth="1"/>
    <col min="7" max="12" width="16.7109375" style="47" customWidth="1"/>
    <col min="13" max="16384" width="9.140625" style="41" customWidth="1"/>
  </cols>
  <sheetData>
    <row r="1" spans="1:11" s="39" customFormat="1" ht="19.9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3"/>
    </row>
    <row r="2" spans="1:44" s="39" customFormat="1" ht="19.9" customHeight="1">
      <c r="A2" s="66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</row>
    <row r="3" spans="1:44" s="40" customFormat="1" ht="15.75">
      <c r="A3" s="66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62"/>
      <c r="N3" s="62"/>
      <c r="O3" s="63"/>
      <c r="P3" s="63"/>
      <c r="Q3" s="63"/>
      <c r="R3" s="63"/>
      <c r="S3" s="63"/>
      <c r="T3" s="63"/>
      <c r="U3" s="63"/>
      <c r="V3" s="63"/>
      <c r="W3" s="63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spans="1:44" s="40" customFormat="1" ht="15.75">
      <c r="A4" s="66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62"/>
      <c r="N4" s="62"/>
      <c r="O4" s="63"/>
      <c r="P4" s="63"/>
      <c r="Q4" s="63"/>
      <c r="R4" s="63"/>
      <c r="S4" s="63"/>
      <c r="T4" s="63"/>
      <c r="U4" s="63"/>
      <c r="V4" s="63"/>
      <c r="W4" s="63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</row>
    <row r="5" spans="1:44" ht="9.6" customHeight="1">
      <c r="A5" s="67"/>
      <c r="B5" s="58"/>
      <c r="C5" s="59"/>
      <c r="D5" s="59"/>
      <c r="E5" s="59"/>
      <c r="F5" s="59"/>
      <c r="G5" s="60"/>
      <c r="H5" s="60"/>
      <c r="I5" s="60"/>
      <c r="J5" s="60"/>
      <c r="K5" s="60"/>
      <c r="L5" s="60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</row>
    <row r="6" spans="1:44" s="42" customFormat="1" ht="33" customHeight="1">
      <c r="A6" s="5" t="s">
        <v>1</v>
      </c>
      <c r="B6" s="6" t="s">
        <v>13</v>
      </c>
      <c r="C6" s="7" t="s">
        <v>14</v>
      </c>
      <c r="D6" s="6" t="s">
        <v>23</v>
      </c>
      <c r="E6" s="6" t="s">
        <v>33</v>
      </c>
      <c r="F6" s="6" t="s">
        <v>34</v>
      </c>
      <c r="G6" s="7" t="s">
        <v>22</v>
      </c>
      <c r="H6" s="37" t="s">
        <v>24</v>
      </c>
      <c r="I6" s="7" t="s">
        <v>44</v>
      </c>
      <c r="J6" s="7" t="s">
        <v>41</v>
      </c>
      <c r="K6" s="7" t="s">
        <v>42</v>
      </c>
      <c r="L6" s="7" t="s">
        <v>43</v>
      </c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</row>
    <row r="7" spans="1:12" s="43" customFormat="1" ht="15.75">
      <c r="A7" s="8" t="s">
        <v>2</v>
      </c>
      <c r="B7" s="9">
        <v>-2735754.25</v>
      </c>
      <c r="C7" s="78"/>
      <c r="D7" s="79"/>
      <c r="E7" s="9">
        <f>B43</f>
        <v>-5459093.890000001</v>
      </c>
      <c r="F7" s="49">
        <f>E43</f>
        <v>-5780175.890000001</v>
      </c>
      <c r="G7" s="9">
        <f>B32</f>
        <v>-5459093.890000001</v>
      </c>
      <c r="H7" s="49">
        <f>G32</f>
        <v>-5593074.61</v>
      </c>
      <c r="I7" s="9">
        <f>H32</f>
        <v>-8537396.61</v>
      </c>
      <c r="J7" s="9">
        <f>I32</f>
        <v>-8537396.61</v>
      </c>
      <c r="K7" s="9">
        <f>J32</f>
        <v>-8537396.61</v>
      </c>
      <c r="L7" s="9">
        <f>K32</f>
        <v>-8537396.61</v>
      </c>
    </row>
    <row r="8" spans="1:12" s="28" customFormat="1" ht="15.75">
      <c r="A8" s="10" t="s">
        <v>3</v>
      </c>
      <c r="B8" s="11"/>
      <c r="C8" s="12"/>
      <c r="D8" s="71"/>
      <c r="E8" s="71"/>
      <c r="F8" s="23"/>
      <c r="G8" s="13"/>
      <c r="H8" s="50"/>
      <c r="I8" s="13"/>
      <c r="J8" s="13"/>
      <c r="K8" s="13"/>
      <c r="L8" s="13"/>
    </row>
    <row r="9" spans="1:12" s="28" customFormat="1" ht="15.75">
      <c r="A9" s="14" t="s">
        <v>30</v>
      </c>
      <c r="B9" s="11">
        <v>319000</v>
      </c>
      <c r="C9" s="12">
        <v>217000</v>
      </c>
      <c r="D9" s="11">
        <v>236000</v>
      </c>
      <c r="E9" s="11">
        <f>217000+80000</f>
        <v>297000</v>
      </c>
      <c r="F9" s="23">
        <v>236000</v>
      </c>
      <c r="G9" s="11">
        <f>217000+80000</f>
        <v>297000</v>
      </c>
      <c r="H9" s="23">
        <v>236000</v>
      </c>
      <c r="I9" s="11">
        <v>234000</v>
      </c>
      <c r="J9" s="11">
        <v>227000</v>
      </c>
      <c r="K9" s="11">
        <v>186000</v>
      </c>
      <c r="L9" s="11">
        <v>184000</v>
      </c>
    </row>
    <row r="10" spans="1:12" s="28" customFormat="1" ht="15.75">
      <c r="A10" s="14" t="s">
        <v>32</v>
      </c>
      <c r="B10" s="11">
        <v>12212.02</v>
      </c>
      <c r="C10" s="12"/>
      <c r="D10" s="11"/>
      <c r="E10" s="11"/>
      <c r="F10" s="23"/>
      <c r="G10" s="11">
        <f>16778.82</f>
        <v>16778.82</v>
      </c>
      <c r="H10" s="23"/>
      <c r="I10" s="11"/>
      <c r="J10" s="11"/>
      <c r="K10" s="11"/>
      <c r="L10" s="11"/>
    </row>
    <row r="11" spans="1:12" s="28" customFormat="1" ht="15.75">
      <c r="A11" s="14"/>
      <c r="B11" s="11"/>
      <c r="C11" s="12"/>
      <c r="D11" s="11"/>
      <c r="E11" s="11"/>
      <c r="F11" s="23"/>
      <c r="G11" s="11"/>
      <c r="H11" s="23"/>
      <c r="I11" s="11"/>
      <c r="J11" s="11"/>
      <c r="K11" s="11"/>
      <c r="L11" s="11"/>
    </row>
    <row r="12" spans="1:12" s="28" customFormat="1" ht="15.75">
      <c r="A12" s="14"/>
      <c r="B12" s="11"/>
      <c r="C12" s="12"/>
      <c r="D12" s="11"/>
      <c r="E12" s="11"/>
      <c r="F12" s="23"/>
      <c r="G12" s="11"/>
      <c r="H12" s="11"/>
      <c r="I12" s="11"/>
      <c r="J12" s="11"/>
      <c r="K12" s="11"/>
      <c r="L12" s="11"/>
    </row>
    <row r="13" spans="1:12" s="28" customFormat="1" ht="15.75">
      <c r="A13" s="14"/>
      <c r="B13" s="11"/>
      <c r="C13" s="12"/>
      <c r="D13" s="11"/>
      <c r="E13" s="11"/>
      <c r="F13" s="23"/>
      <c r="G13" s="11"/>
      <c r="H13" s="23"/>
      <c r="I13" s="11"/>
      <c r="J13" s="11"/>
      <c r="K13" s="11"/>
      <c r="L13" s="11"/>
    </row>
    <row r="14" spans="1:12" s="28" customFormat="1" ht="15.75">
      <c r="A14" s="14"/>
      <c r="B14" s="11"/>
      <c r="C14" s="12"/>
      <c r="D14" s="11"/>
      <c r="E14" s="11"/>
      <c r="F14" s="23"/>
      <c r="G14" s="11"/>
      <c r="H14" s="23"/>
      <c r="I14" s="11"/>
      <c r="J14" s="11"/>
      <c r="K14" s="11"/>
      <c r="L14" s="11"/>
    </row>
    <row r="15" spans="1:12" s="28" customFormat="1" ht="15.75">
      <c r="A15" s="14"/>
      <c r="B15" s="11"/>
      <c r="C15" s="12"/>
      <c r="D15" s="11"/>
      <c r="E15" s="11"/>
      <c r="F15" s="23"/>
      <c r="G15" s="11"/>
      <c r="H15" s="23"/>
      <c r="I15" s="11"/>
      <c r="J15" s="11"/>
      <c r="K15" s="11"/>
      <c r="L15" s="11"/>
    </row>
    <row r="16" spans="1:12" s="28" customFormat="1" ht="15.75">
      <c r="A16" s="14"/>
      <c r="B16" s="11"/>
      <c r="C16" s="12"/>
      <c r="D16" s="72"/>
      <c r="E16" s="72"/>
      <c r="F16" s="23"/>
      <c r="G16" s="11"/>
      <c r="H16" s="23"/>
      <c r="I16" s="11"/>
      <c r="J16" s="11"/>
      <c r="K16" s="11"/>
      <c r="L16" s="11"/>
    </row>
    <row r="17" spans="1:12" s="43" customFormat="1" ht="15.75">
      <c r="A17" s="15" t="s">
        <v>4</v>
      </c>
      <c r="B17" s="16">
        <f aca="true" t="shared" si="0" ref="B17:J17">SUM(B9:B16)</f>
        <v>331212.02</v>
      </c>
      <c r="C17" s="16">
        <f t="shared" si="0"/>
        <v>217000</v>
      </c>
      <c r="D17" s="16">
        <f t="shared" si="0"/>
        <v>236000</v>
      </c>
      <c r="E17" s="16">
        <f t="shared" si="0"/>
        <v>297000</v>
      </c>
      <c r="F17" s="16">
        <f t="shared" si="0"/>
        <v>236000</v>
      </c>
      <c r="G17" s="16">
        <f t="shared" si="0"/>
        <v>313778.82</v>
      </c>
      <c r="H17" s="51">
        <f aca="true" t="shared" si="1" ref="H17">SUM(H9:H16)</f>
        <v>236000</v>
      </c>
      <c r="I17" s="16">
        <f t="shared" si="0"/>
        <v>234000</v>
      </c>
      <c r="J17" s="16">
        <f t="shared" si="0"/>
        <v>227000</v>
      </c>
      <c r="K17" s="16">
        <f aca="true" t="shared" si="2" ref="K17:L17">SUM(K9:K16)</f>
        <v>186000</v>
      </c>
      <c r="L17" s="16">
        <f t="shared" si="2"/>
        <v>184000</v>
      </c>
    </row>
    <row r="18" spans="1:12" s="43" customFormat="1" ht="15.75">
      <c r="A18" s="15" t="s">
        <v>25</v>
      </c>
      <c r="B18" s="16"/>
      <c r="C18" s="83">
        <f>C17+D17</f>
        <v>453000</v>
      </c>
      <c r="D18" s="84"/>
      <c r="E18" s="83">
        <f>E17+F17</f>
        <v>533000</v>
      </c>
      <c r="F18" s="84"/>
      <c r="G18" s="83">
        <f>G17+H17</f>
        <v>549778.8200000001</v>
      </c>
      <c r="H18" s="84"/>
      <c r="I18" s="83">
        <f>I17+J17</f>
        <v>461000</v>
      </c>
      <c r="J18" s="84"/>
      <c r="K18" s="83">
        <f>K17+L17</f>
        <v>370000</v>
      </c>
      <c r="L18" s="84"/>
    </row>
    <row r="19" spans="1:12" s="28" customFormat="1" ht="15.75">
      <c r="A19" s="10" t="s">
        <v>5</v>
      </c>
      <c r="B19" s="11"/>
      <c r="C19" s="12"/>
      <c r="D19" s="71"/>
      <c r="E19" s="11"/>
      <c r="F19" s="23"/>
      <c r="G19" s="17"/>
      <c r="H19" s="52"/>
      <c r="I19" s="17"/>
      <c r="J19" s="17"/>
      <c r="K19" s="17"/>
      <c r="L19" s="17"/>
    </row>
    <row r="20" spans="1:12" s="28" customFormat="1" ht="15.75">
      <c r="A20" s="14" t="s">
        <v>31</v>
      </c>
      <c r="B20" s="11">
        <f>-3054551.66</f>
        <v>-3054551.66</v>
      </c>
      <c r="C20" s="12">
        <v>-217000</v>
      </c>
      <c r="D20" s="11">
        <v>-236000</v>
      </c>
      <c r="E20" s="11">
        <f>-217000-80000</f>
        <v>-297000</v>
      </c>
      <c r="F20" s="23">
        <v>-236000</v>
      </c>
      <c r="G20" s="11">
        <v>-217000</v>
      </c>
      <c r="H20" s="23">
        <f>-236000-2854000</f>
        <v>-3090000</v>
      </c>
      <c r="I20" s="11">
        <v>-234000</v>
      </c>
      <c r="J20" s="11">
        <v>-227000</v>
      </c>
      <c r="K20" s="11">
        <v>-186000</v>
      </c>
      <c r="L20" s="11">
        <v>-184000</v>
      </c>
    </row>
    <row r="21" spans="1:12" s="28" customFormat="1" ht="18">
      <c r="A21" s="14" t="s">
        <v>35</v>
      </c>
      <c r="B21" s="11"/>
      <c r="C21" s="12"/>
      <c r="D21" s="11"/>
      <c r="E21" s="73">
        <v>-321082</v>
      </c>
      <c r="F21" s="23"/>
      <c r="G21" s="73">
        <v>-230759.54</v>
      </c>
      <c r="H21" s="77">
        <v>-90322</v>
      </c>
      <c r="I21" s="11"/>
      <c r="J21" s="11"/>
      <c r="K21" s="11"/>
      <c r="L21" s="11"/>
    </row>
    <row r="22" spans="1:12" s="28" customFormat="1" ht="15.75">
      <c r="A22" s="14" t="s">
        <v>36</v>
      </c>
      <c r="B22" s="11"/>
      <c r="C22" s="12"/>
      <c r="D22" s="11"/>
      <c r="E22" s="11">
        <f>SUM(E20:E21)</f>
        <v>-618082</v>
      </c>
      <c r="F22" s="23"/>
      <c r="G22" s="11">
        <f>SUM(G20:G21)</f>
        <v>-447759.54000000004</v>
      </c>
      <c r="H22" s="23">
        <f>SUM(H20:H21)</f>
        <v>-3180322</v>
      </c>
      <c r="I22" s="11"/>
      <c r="J22" s="11"/>
      <c r="K22" s="11"/>
      <c r="L22" s="11"/>
    </row>
    <row r="23" spans="1:12" s="28" customFormat="1" ht="15.75">
      <c r="A23" s="14"/>
      <c r="B23" s="11"/>
      <c r="C23" s="12"/>
      <c r="D23" s="11"/>
      <c r="E23" s="11"/>
      <c r="F23" s="23"/>
      <c r="G23" s="11"/>
      <c r="H23" s="23"/>
      <c r="I23" s="11"/>
      <c r="J23" s="11"/>
      <c r="K23" s="11"/>
      <c r="L23" s="11"/>
    </row>
    <row r="24" spans="1:12" s="43" customFormat="1" ht="15.75">
      <c r="A24" s="18" t="s">
        <v>6</v>
      </c>
      <c r="B24" s="19">
        <f>SUM(B20:B23)</f>
        <v>-3054551.66</v>
      </c>
      <c r="C24" s="19">
        <f>SUM(C20:C23)</f>
        <v>-217000</v>
      </c>
      <c r="D24" s="19">
        <f>SUM(D20:D23)</f>
        <v>-236000</v>
      </c>
      <c r="E24" s="19">
        <f>E22</f>
        <v>-618082</v>
      </c>
      <c r="F24" s="19">
        <f>SUM(F20:F23)</f>
        <v>-236000</v>
      </c>
      <c r="G24" s="19">
        <f>SUM(G22)</f>
        <v>-447759.54000000004</v>
      </c>
      <c r="H24" s="53">
        <f>SUM(H22)</f>
        <v>-3180322</v>
      </c>
      <c r="I24" s="19">
        <f>SUM(I20:I23)</f>
        <v>-234000</v>
      </c>
      <c r="J24" s="19">
        <f>SUM(J20:J23)</f>
        <v>-227000</v>
      </c>
      <c r="K24" s="19">
        <f>SUM(K20:K23)</f>
        <v>-186000</v>
      </c>
      <c r="L24" s="19">
        <f>SUM(L20:L23)</f>
        <v>-184000</v>
      </c>
    </row>
    <row r="25" spans="1:12" s="43" customFormat="1" ht="15.75">
      <c r="A25" s="18" t="s">
        <v>26</v>
      </c>
      <c r="B25" s="19"/>
      <c r="C25" s="83">
        <f>C24+D24</f>
        <v>-453000</v>
      </c>
      <c r="D25" s="84"/>
      <c r="E25" s="83">
        <f>E24+F24</f>
        <v>-854082</v>
      </c>
      <c r="F25" s="84"/>
      <c r="G25" s="83">
        <f>G24+H24</f>
        <v>-3628081.54</v>
      </c>
      <c r="H25" s="84"/>
      <c r="I25" s="83">
        <f>I24+J24</f>
        <v>-461000</v>
      </c>
      <c r="J25" s="84"/>
      <c r="K25" s="83">
        <f>K24+L24</f>
        <v>-370000</v>
      </c>
      <c r="L25" s="84"/>
    </row>
    <row r="26" spans="1:12" s="28" customFormat="1" ht="15.75">
      <c r="A26" s="15" t="s">
        <v>7</v>
      </c>
      <c r="B26" s="20"/>
      <c r="C26" s="74"/>
      <c r="D26" s="76"/>
      <c r="E26" s="76"/>
      <c r="F26" s="75"/>
      <c r="G26" s="76"/>
      <c r="H26" s="75"/>
      <c r="I26" s="76"/>
      <c r="J26" s="76"/>
      <c r="K26" s="76"/>
      <c r="L26" s="76"/>
    </row>
    <row r="27" spans="1:12" s="28" customFormat="1" ht="15.75">
      <c r="A27" s="10" t="s">
        <v>8</v>
      </c>
      <c r="B27" s="21"/>
      <c r="C27" s="11"/>
      <c r="D27" s="38"/>
      <c r="E27" s="38"/>
      <c r="F27" s="38"/>
      <c r="G27" s="11"/>
      <c r="H27" s="23"/>
      <c r="I27" s="11"/>
      <c r="J27" s="11"/>
      <c r="K27" s="11"/>
      <c r="L27" s="11"/>
    </row>
    <row r="28" spans="1:12" s="28" customFormat="1" ht="15.75">
      <c r="A28" s="10"/>
      <c r="B28" s="21"/>
      <c r="C28" s="11"/>
      <c r="D28" s="38"/>
      <c r="E28" s="38"/>
      <c r="F28" s="38"/>
      <c r="G28" s="11"/>
      <c r="H28" s="23"/>
      <c r="I28" s="11"/>
      <c r="J28" s="11"/>
      <c r="K28" s="11"/>
      <c r="L28" s="11"/>
    </row>
    <row r="29" spans="1:12" s="28" customFormat="1" ht="15.75">
      <c r="A29" s="10"/>
      <c r="B29" s="21"/>
      <c r="C29" s="11"/>
      <c r="D29" s="38"/>
      <c r="E29" s="38"/>
      <c r="F29" s="38"/>
      <c r="G29" s="11"/>
      <c r="H29" s="23"/>
      <c r="I29" s="11"/>
      <c r="J29" s="11"/>
      <c r="K29" s="11"/>
      <c r="L29" s="11"/>
    </row>
    <row r="30" spans="1:12" s="28" customFormat="1" ht="15.75">
      <c r="A30" s="10" t="s">
        <v>9</v>
      </c>
      <c r="B30" s="21">
        <f aca="true" t="shared" si="3" ref="B30:J30">SUM(B28:B29)</f>
        <v>0</v>
      </c>
      <c r="C30" s="21">
        <f t="shared" si="3"/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54">
        <f aca="true" t="shared" si="4" ref="H30">SUM(H28:H29)</f>
        <v>0</v>
      </c>
      <c r="I30" s="21">
        <f t="shared" si="3"/>
        <v>0</v>
      </c>
      <c r="J30" s="21">
        <f t="shared" si="3"/>
        <v>0</v>
      </c>
      <c r="K30" s="68">
        <f aca="true" t="shared" si="5" ref="K30:L30">SUM(K28:K29)</f>
        <v>0</v>
      </c>
      <c r="L30" s="68">
        <f t="shared" si="5"/>
        <v>0</v>
      </c>
    </row>
    <row r="31" spans="1:12" s="28" customFormat="1" ht="15.75">
      <c r="A31" s="15" t="s">
        <v>27</v>
      </c>
      <c r="B31" s="22"/>
      <c r="C31" s="83">
        <f>C30+D30</f>
        <v>0</v>
      </c>
      <c r="D31" s="84"/>
      <c r="E31" s="83">
        <f>E30+F30</f>
        <v>0</v>
      </c>
      <c r="F31" s="84"/>
      <c r="G31" s="83">
        <f>G30+H30</f>
        <v>0</v>
      </c>
      <c r="H31" s="84"/>
      <c r="I31" s="83">
        <f>I30+J30</f>
        <v>0</v>
      </c>
      <c r="J31" s="84"/>
      <c r="K31" s="83">
        <f>K30+L30</f>
        <v>0</v>
      </c>
      <c r="L31" s="84"/>
    </row>
    <row r="32" spans="1:105" s="44" customFormat="1" ht="15.75">
      <c r="A32" s="15" t="s">
        <v>10</v>
      </c>
      <c r="B32" s="69">
        <f>+B7+B17+B24+B30</f>
        <v>-5459093.890000001</v>
      </c>
      <c r="C32" s="81"/>
      <c r="D32" s="81"/>
      <c r="E32" s="70">
        <f aca="true" t="shared" si="6" ref="E32:L32">+E7+E17+E24+E26+E30</f>
        <v>-5780175.890000001</v>
      </c>
      <c r="F32" s="70">
        <f t="shared" si="6"/>
        <v>-5780175.890000001</v>
      </c>
      <c r="G32" s="69">
        <f t="shared" si="6"/>
        <v>-5593074.61</v>
      </c>
      <c r="H32" s="70">
        <f t="shared" si="6"/>
        <v>-8537396.61</v>
      </c>
      <c r="I32" s="70">
        <f t="shared" si="6"/>
        <v>-8537396.61</v>
      </c>
      <c r="J32" s="70">
        <f t="shared" si="6"/>
        <v>-8537396.61</v>
      </c>
      <c r="K32" s="70">
        <f t="shared" si="6"/>
        <v>-8537396.61</v>
      </c>
      <c r="L32" s="70">
        <f t="shared" si="6"/>
        <v>-8537396.61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</row>
    <row r="33" spans="1:12" s="28" customFormat="1" ht="15.75">
      <c r="A33" s="10" t="s">
        <v>15</v>
      </c>
      <c r="B33" s="11"/>
      <c r="C33" s="12"/>
      <c r="D33" s="71"/>
      <c r="E33" s="71"/>
      <c r="F33" s="23"/>
      <c r="G33" s="11"/>
      <c r="H33" s="23"/>
      <c r="I33" s="11"/>
      <c r="J33" s="11"/>
      <c r="K33" s="11"/>
      <c r="L33" s="11"/>
    </row>
    <row r="34" spans="1:12" s="28" customFormat="1" ht="15.75">
      <c r="A34" s="14" t="s">
        <v>16</v>
      </c>
      <c r="B34" s="11"/>
      <c r="C34" s="12"/>
      <c r="D34" s="11"/>
      <c r="E34" s="11"/>
      <c r="F34" s="23"/>
      <c r="G34" s="11"/>
      <c r="H34" s="23"/>
      <c r="I34" s="11"/>
      <c r="J34" s="11"/>
      <c r="K34" s="11"/>
      <c r="L34" s="11"/>
    </row>
    <row r="35" spans="1:12" s="28" customFormat="1" ht="15.75">
      <c r="A35" s="14" t="s">
        <v>17</v>
      </c>
      <c r="B35" s="11"/>
      <c r="C35" s="12"/>
      <c r="D35" s="11"/>
      <c r="E35" s="11"/>
      <c r="F35" s="23"/>
      <c r="G35" s="11"/>
      <c r="H35" s="23"/>
      <c r="I35" s="11"/>
      <c r="J35" s="11"/>
      <c r="K35" s="11"/>
      <c r="L35" s="11"/>
    </row>
    <row r="36" spans="1:12" s="28" customFormat="1" ht="15.75">
      <c r="A36" s="14" t="s">
        <v>18</v>
      </c>
      <c r="B36" s="35"/>
      <c r="C36" s="36"/>
      <c r="D36" s="35"/>
      <c r="E36" s="35"/>
      <c r="F36" s="24"/>
      <c r="G36" s="35"/>
      <c r="H36" s="24"/>
      <c r="I36" s="35"/>
      <c r="J36" s="35"/>
      <c r="K36" s="35"/>
      <c r="L36" s="35"/>
    </row>
    <row r="37" spans="1:12" s="28" customFormat="1" ht="15.75">
      <c r="A37" s="14" t="s">
        <v>19</v>
      </c>
      <c r="B37" s="35"/>
      <c r="C37" s="36"/>
      <c r="D37" s="35"/>
      <c r="E37" s="35"/>
      <c r="F37" s="24"/>
      <c r="G37" s="35"/>
      <c r="H37" s="24"/>
      <c r="I37" s="35"/>
      <c r="J37" s="35"/>
      <c r="K37" s="35"/>
      <c r="L37" s="35"/>
    </row>
    <row r="38" spans="1:12" s="28" customFormat="1" ht="7.5" customHeight="1">
      <c r="A38" s="14"/>
      <c r="B38" s="35"/>
      <c r="C38" s="36"/>
      <c r="D38" s="35"/>
      <c r="E38" s="35"/>
      <c r="F38" s="24"/>
      <c r="G38" s="35"/>
      <c r="H38" s="24"/>
      <c r="I38" s="35"/>
      <c r="J38" s="35"/>
      <c r="K38" s="35"/>
      <c r="L38" s="35"/>
    </row>
    <row r="39" spans="1:12" s="28" customFormat="1" ht="15.75" customHeight="1">
      <c r="A39" s="14" t="s">
        <v>21</v>
      </c>
      <c r="B39" s="35">
        <f>SUM(B34:B37)</f>
        <v>0</v>
      </c>
      <c r="C39" s="35"/>
      <c r="D39" s="35"/>
      <c r="E39" s="35">
        <f aca="true" t="shared" si="7" ref="E39:G39">SUM(E34:E37)</f>
        <v>0</v>
      </c>
      <c r="F39" s="35">
        <f t="shared" si="7"/>
        <v>0</v>
      </c>
      <c r="G39" s="35">
        <f t="shared" si="7"/>
        <v>0</v>
      </c>
      <c r="H39" s="24">
        <f aca="true" t="shared" si="8" ref="H39">SUM(H34:H37)</f>
        <v>0</v>
      </c>
      <c r="I39" s="35">
        <f aca="true" t="shared" si="9" ref="I39:J39">SUM(I34:I37)</f>
        <v>0</v>
      </c>
      <c r="J39" s="35">
        <f t="shared" si="9"/>
        <v>0</v>
      </c>
      <c r="K39" s="35">
        <f aca="true" t="shared" si="10" ref="K39:L39">SUM(K34:K37)</f>
        <v>0</v>
      </c>
      <c r="L39" s="35">
        <f t="shared" si="10"/>
        <v>0</v>
      </c>
    </row>
    <row r="40" spans="1:12" s="28" customFormat="1" ht="7.5" customHeight="1">
      <c r="A40" s="14"/>
      <c r="B40" s="35"/>
      <c r="C40" s="36"/>
      <c r="D40" s="35"/>
      <c r="E40" s="35"/>
      <c r="F40" s="24"/>
      <c r="G40" s="35"/>
      <c r="H40" s="24"/>
      <c r="I40" s="35"/>
      <c r="J40" s="35"/>
      <c r="K40" s="35"/>
      <c r="L40" s="35"/>
    </row>
    <row r="41" spans="1:12" s="28" customFormat="1" ht="15.75">
      <c r="A41" s="14" t="s">
        <v>20</v>
      </c>
      <c r="B41" s="35"/>
      <c r="C41" s="36"/>
      <c r="D41" s="35"/>
      <c r="E41" s="35"/>
      <c r="F41" s="24"/>
      <c r="G41" s="35"/>
      <c r="H41" s="24"/>
      <c r="I41" s="35"/>
      <c r="J41" s="35"/>
      <c r="K41" s="35"/>
      <c r="L41" s="35"/>
    </row>
    <row r="42" spans="1:12" s="28" customFormat="1" ht="7.5" customHeight="1">
      <c r="A42" s="10"/>
      <c r="B42" s="35"/>
      <c r="C42" s="36"/>
      <c r="D42" s="19"/>
      <c r="E42" s="19"/>
      <c r="F42" s="24"/>
      <c r="G42" s="35"/>
      <c r="H42" s="24"/>
      <c r="I42" s="35"/>
      <c r="J42" s="35"/>
      <c r="K42" s="35"/>
      <c r="L42" s="35"/>
    </row>
    <row r="43" spans="1:12" s="43" customFormat="1" ht="15.75">
      <c r="A43" s="15" t="s">
        <v>11</v>
      </c>
      <c r="B43" s="16">
        <f>+B32+B39+B41</f>
        <v>-5459093.890000001</v>
      </c>
      <c r="C43" s="80"/>
      <c r="D43" s="80"/>
      <c r="E43" s="16">
        <f>+E32+E39+E41</f>
        <v>-5780175.890000001</v>
      </c>
      <c r="F43" s="16">
        <f>+F32+F39+F41</f>
        <v>-5780175.890000001</v>
      </c>
      <c r="G43" s="16">
        <f aca="true" t="shared" si="11" ref="G43:J43">+G32+G39+G41</f>
        <v>-5593074.61</v>
      </c>
      <c r="H43" s="55">
        <f aca="true" t="shared" si="12" ref="H43">+H32+H39+H41</f>
        <v>-8537396.61</v>
      </c>
      <c r="I43" s="16">
        <f t="shared" si="11"/>
        <v>-8537396.61</v>
      </c>
      <c r="J43" s="16">
        <f t="shared" si="11"/>
        <v>-8537396.61</v>
      </c>
      <c r="K43" s="16">
        <f aca="true" t="shared" si="13" ref="K43:L43">+K32+K39+K41</f>
        <v>-8537396.61</v>
      </c>
      <c r="L43" s="16">
        <f t="shared" si="13"/>
        <v>-8537396.61</v>
      </c>
    </row>
    <row r="44" spans="1:12" s="43" customFormat="1" ht="15.75">
      <c r="A44" s="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6.15" customHeight="1">
      <c r="A45" s="25" t="s">
        <v>12</v>
      </c>
      <c r="B45" s="26"/>
      <c r="C45" s="27"/>
      <c r="D45" s="27"/>
      <c r="E45" s="27"/>
      <c r="F45" s="27"/>
      <c r="G45" s="26"/>
      <c r="H45" s="26"/>
      <c r="I45" s="26"/>
      <c r="J45" s="26"/>
      <c r="K45" s="26"/>
      <c r="L45" s="26"/>
    </row>
    <row r="46" spans="1:12" ht="16.15" customHeight="1">
      <c r="A46" s="32" t="s">
        <v>37</v>
      </c>
      <c r="B46" s="33"/>
      <c r="C46" s="29"/>
      <c r="D46" s="29"/>
      <c r="E46" s="29"/>
      <c r="F46" s="29"/>
      <c r="G46" s="26"/>
      <c r="H46" s="26"/>
      <c r="I46" s="26"/>
      <c r="J46" s="26"/>
      <c r="K46" s="26"/>
      <c r="L46" s="26"/>
    </row>
    <row r="47" spans="1:12" ht="16.15" customHeight="1">
      <c r="A47" s="30" t="s">
        <v>38</v>
      </c>
      <c r="B47" s="4"/>
      <c r="C47" s="31"/>
      <c r="D47" s="31"/>
      <c r="E47" s="31"/>
      <c r="F47" s="31"/>
      <c r="G47" s="26"/>
      <c r="H47" s="26"/>
      <c r="I47" s="26"/>
      <c r="J47" s="26"/>
      <c r="K47" s="26"/>
      <c r="L47" s="26"/>
    </row>
    <row r="48" spans="1:12" s="28" customFormat="1" ht="16.15" customHeight="1">
      <c r="A48" s="28" t="s">
        <v>40</v>
      </c>
      <c r="B48" s="2"/>
      <c r="C48" s="1"/>
      <c r="D48" s="1"/>
      <c r="E48" s="1"/>
      <c r="F48" s="1"/>
      <c r="G48" s="2"/>
      <c r="H48" s="2"/>
      <c r="I48" s="2"/>
      <c r="J48" s="2"/>
      <c r="K48" s="2"/>
      <c r="L48" s="2"/>
    </row>
    <row r="49" spans="1:12" s="28" customFormat="1" ht="30.7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s="28" customFormat="1" ht="15" customHeight="1">
      <c r="A50" s="45"/>
      <c r="B50" s="2"/>
      <c r="C50" s="1"/>
      <c r="D50" s="1"/>
      <c r="E50" s="1"/>
      <c r="F50" s="1"/>
      <c r="G50" s="2"/>
      <c r="H50" s="2"/>
      <c r="I50" s="2"/>
      <c r="J50" s="2"/>
      <c r="K50" s="2"/>
      <c r="L50" s="2"/>
    </row>
    <row r="51" spans="1:12" s="28" customFormat="1" ht="15.75">
      <c r="A51" s="45"/>
      <c r="B51" s="2"/>
      <c r="C51" s="1"/>
      <c r="D51" s="1"/>
      <c r="E51" s="1"/>
      <c r="F51" s="1"/>
      <c r="G51" s="2"/>
      <c r="H51" s="2"/>
      <c r="I51" s="2"/>
      <c r="J51" s="2"/>
      <c r="K51" s="2"/>
      <c r="L51" s="2"/>
    </row>
    <row r="52" spans="1:12" s="28" customFormat="1" ht="15.75">
      <c r="A52" s="45"/>
      <c r="B52" s="2"/>
      <c r="C52" s="1"/>
      <c r="D52" s="1"/>
      <c r="E52" s="1"/>
      <c r="F52" s="1"/>
      <c r="G52" s="2"/>
      <c r="H52" s="2"/>
      <c r="I52" s="2"/>
      <c r="J52" s="2"/>
      <c r="K52" s="2"/>
      <c r="L52" s="2"/>
    </row>
    <row r="53" spans="1:12" s="28" customFormat="1" ht="15.75">
      <c r="A53" s="45"/>
      <c r="B53" s="2"/>
      <c r="C53" s="1"/>
      <c r="D53" s="1"/>
      <c r="E53" s="1"/>
      <c r="F53" s="1"/>
      <c r="G53" s="2"/>
      <c r="H53" s="2"/>
      <c r="I53" s="2"/>
      <c r="J53" s="2"/>
      <c r="K53" s="2"/>
      <c r="L53" s="2"/>
    </row>
    <row r="54" spans="2:12" ht="15.75">
      <c r="B54" s="2"/>
      <c r="C54" s="1"/>
      <c r="D54" s="1"/>
      <c r="E54" s="1"/>
      <c r="F54" s="1"/>
      <c r="G54" s="2"/>
      <c r="H54" s="2"/>
      <c r="I54" s="2"/>
      <c r="J54" s="2"/>
      <c r="K54" s="2"/>
      <c r="L54" s="2"/>
    </row>
    <row r="55" spans="2:12" ht="15.75">
      <c r="B55" s="2"/>
      <c r="C55" s="1"/>
      <c r="D55" s="1"/>
      <c r="E55" s="1"/>
      <c r="F55" s="1"/>
      <c r="G55" s="2"/>
      <c r="H55" s="2"/>
      <c r="I55" s="2"/>
      <c r="J55" s="2"/>
      <c r="K55" s="2"/>
      <c r="L55" s="2"/>
    </row>
    <row r="56" spans="2:12" ht="15.75">
      <c r="B56" s="2"/>
      <c r="C56" s="1"/>
      <c r="D56" s="1"/>
      <c r="E56" s="1"/>
      <c r="F56" s="1"/>
      <c r="G56" s="2"/>
      <c r="H56" s="2"/>
      <c r="I56" s="2"/>
      <c r="J56" s="2"/>
      <c r="K56" s="2"/>
      <c r="L56" s="2"/>
    </row>
    <row r="57" spans="2:12" ht="15.75">
      <c r="B57" s="2"/>
      <c r="C57" s="1"/>
      <c r="D57" s="1"/>
      <c r="E57" s="1"/>
      <c r="F57" s="1"/>
      <c r="G57" s="2"/>
      <c r="H57" s="2"/>
      <c r="I57" s="2"/>
      <c r="J57" s="2"/>
      <c r="K57" s="2"/>
      <c r="L57" s="2"/>
    </row>
    <row r="69" spans="1:12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</sheetData>
  <mergeCells count="17">
    <mergeCell ref="A49:L49"/>
    <mergeCell ref="K18:L18"/>
    <mergeCell ref="K25:L25"/>
    <mergeCell ref="C31:D31"/>
    <mergeCell ref="G31:H31"/>
    <mergeCell ref="I31:J31"/>
    <mergeCell ref="E31:F31"/>
    <mergeCell ref="K31:L31"/>
    <mergeCell ref="A1:J1"/>
    <mergeCell ref="C18:D18"/>
    <mergeCell ref="G18:H18"/>
    <mergeCell ref="C25:D25"/>
    <mergeCell ref="G25:H25"/>
    <mergeCell ref="I18:J18"/>
    <mergeCell ref="I25:J25"/>
    <mergeCell ref="E18:F18"/>
    <mergeCell ref="E25:F25"/>
  </mergeCells>
  <printOptions/>
  <pageMargins left="0.75" right="0.75" top="0.6" bottom="0.6" header="0.5" footer="0.5"/>
  <pageSetup fitToHeight="1" fitToWidth="1" horizontalDpi="600" verticalDpi="600" orientation="landscape" scale="63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Folder xmlns="6d03fa02-e80f-4615-a802-8ef4d8b42c9e">Budget Forms</Sub_x0020_Folder>
    <Main_x0020_Folder xmlns="6d03fa02-e80f-4615-a802-8ef4d8b42c9e">Biennial</Main_x0020_Fol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BD296CBAF2A049B8941A0D8F8DF0A1" ma:contentTypeVersion="2" ma:contentTypeDescription="Create a new document." ma:contentTypeScope="" ma:versionID="a5e3281c7431fe5dc2963d50492a0957">
  <xsd:schema xmlns:xsd="http://www.w3.org/2001/XMLSchema" xmlns:xs="http://www.w3.org/2001/XMLSchema" xmlns:p="http://schemas.microsoft.com/office/2006/metadata/properties" xmlns:ns2="6d03fa02-e80f-4615-a802-8ef4d8b42c9e" targetNamespace="http://schemas.microsoft.com/office/2006/metadata/properties" ma:root="true" ma:fieldsID="0e2d647461801eb64e1f53e7eba51012" ns2:_="">
    <xsd:import namespace="6d03fa02-e80f-4615-a802-8ef4d8b42c9e"/>
    <xsd:element name="properties">
      <xsd:complexType>
        <xsd:sequence>
          <xsd:element name="documentManagement">
            <xsd:complexType>
              <xsd:all>
                <xsd:element ref="ns2:Main_x0020_Folder"/>
                <xsd:element ref="ns2:Sub_x0020_Fol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3fa02-e80f-4615-a802-8ef4d8b42c9e" elementFormDefault="qualified">
    <xsd:import namespace="http://schemas.microsoft.com/office/2006/documentManagement/types"/>
    <xsd:import namespace="http://schemas.microsoft.com/office/infopath/2007/PartnerControls"/>
    <xsd:element name="Main_x0020_Folder" ma:index="1" ma:displayName="Main Folder" ma:description="Select a main folder category." ma:format="RadioButtons" ma:internalName="Main_x0020_Folder">
      <xsd:simpleType>
        <xsd:restriction base="dms:Choice">
          <xsd:enumeration value="Annual"/>
          <xsd:enumeration value="Biennial"/>
          <xsd:enumeration value="Central Rates"/>
        </xsd:restriction>
      </xsd:simpleType>
    </xsd:element>
    <xsd:element name="Sub_x0020_Folder" ma:index="2" ma:displayName="Sub Folder" ma:description="Select a sub folder category.  Can add your own sub folder but please try to use options available." ma:format="RadioButtons" ma:internalName="Sub_x0020_Folder">
      <xsd:simpleType>
        <xsd:union memberTypes="dms:Text">
          <xsd:simpleType>
            <xsd:restriction base="dms:Choice">
              <xsd:enumeration value="Instructions"/>
              <xsd:enumeration value="Budget Forms"/>
              <xsd:enumeration value="Central Rate Model - Adopted"/>
              <xsd:enumeration value="Central Rate Model - Updated"/>
              <xsd:enumeration value="Benefits Calculato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E345E8-4768-47C4-82F7-3AE9F3659B65}">
  <ds:schemaRefs>
    <ds:schemaRef ds:uri="6d03fa02-e80f-4615-a802-8ef4d8b42c9e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874585D-0746-4EA6-98EF-3F5F8BD917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22312C-832E-4C2E-AA54-D8490C0DD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03fa02-e80f-4615-a802-8ef4d8b42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Shelley De Wys</cp:lastModifiedBy>
  <cp:lastPrinted>2014-01-27T22:36:19Z</cp:lastPrinted>
  <dcterms:created xsi:type="dcterms:W3CDTF">2006-04-10T21:55:54Z</dcterms:created>
  <dcterms:modified xsi:type="dcterms:W3CDTF">2014-01-31T22:54:42Z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0x0101000DBD296CBAF2A049B8941A0D8F8DF0A1</vt:lpwstr>
  </property>
</Properties>
</file>