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25" windowHeight="5505" activeTab="0"/>
  </bookViews>
  <sheets>
    <sheet name="2003-0267" sheetId="1" r:id="rId1"/>
  </sheets>
  <definedNames>
    <definedName name="_xlnm.Print_Area" localSheetId="0">'2003-0267'!$A$1:$X$144</definedName>
    <definedName name="_xlnm.Print_Titles" localSheetId="0">'2003-0267'!$1:$2</definedName>
  </definedNames>
  <calcPr fullCalcOnLoad="1"/>
</workbook>
</file>

<file path=xl/sharedStrings.xml><?xml version="1.0" encoding="utf-8"?>
<sst xmlns="http://schemas.openxmlformats.org/spreadsheetml/2006/main" count="657" uniqueCount="244">
  <si>
    <t>Section</t>
  </si>
  <si>
    <t>Fund Type</t>
  </si>
  <si>
    <t>Fund Name</t>
  </si>
  <si>
    <t>Fund</t>
  </si>
  <si>
    <t>Appro Unit</t>
  </si>
  <si>
    <t>Appro Unit Name</t>
  </si>
  <si>
    <t>Short CI</t>
  </si>
  <si>
    <t>Change Item Code</t>
  </si>
  <si>
    <t>Change Item Title</t>
  </si>
  <si>
    <t>Ordinance as Transmitted</t>
  </si>
  <si>
    <t>Budget Reappropriation</t>
  </si>
  <si>
    <t>Supplemental</t>
  </si>
  <si>
    <t>Technical</t>
  </si>
  <si>
    <t>Striker</t>
  </si>
  <si>
    <t>Revenues</t>
  </si>
  <si>
    <t>Total Appropriations</t>
  </si>
  <si>
    <t>Total Disappropriation</t>
  </si>
  <si>
    <t>Revenue Backed Items</t>
  </si>
  <si>
    <t>100% Revenue Backed Items</t>
  </si>
  <si>
    <t>Proposed FTEs</t>
  </si>
  <si>
    <t>Striker FTEs</t>
  </si>
  <si>
    <t>Proposed Term Limited Positions</t>
  </si>
  <si>
    <t>Striker TLTs</t>
  </si>
  <si>
    <t>Proviso Change</t>
  </si>
  <si>
    <t>CX Carryover</t>
  </si>
  <si>
    <t>CX</t>
  </si>
  <si>
    <t>Current Expense</t>
  </si>
  <si>
    <t>0010</t>
  </si>
  <si>
    <t>0180</t>
  </si>
  <si>
    <t>Council Administration</t>
  </si>
  <si>
    <t>BR</t>
  </si>
  <si>
    <t>BR01</t>
  </si>
  <si>
    <t>Commission on Goverance</t>
  </si>
  <si>
    <t>Contract settlement</t>
  </si>
  <si>
    <t>King County Civic Television</t>
  </si>
  <si>
    <t>Council Auditor</t>
  </si>
  <si>
    <t>Brightwater Treatment Plant study</t>
  </si>
  <si>
    <t>Sheriff</t>
  </si>
  <si>
    <t>LEOFF I Retiree Dental Benefits</t>
  </si>
  <si>
    <t>0200</t>
  </si>
  <si>
    <t>BR03</t>
  </si>
  <si>
    <t>Cultural Summit</t>
  </si>
  <si>
    <t>Sheehan settlement.</t>
  </si>
  <si>
    <t>BR02</t>
  </si>
  <si>
    <t>E-mail Public Disclosure settlement</t>
  </si>
  <si>
    <t>0305</t>
  </si>
  <si>
    <t>Tasers and training</t>
  </si>
  <si>
    <t>Executive Services - Administration</t>
  </si>
  <si>
    <t>HDR Engineering contract</t>
  </si>
  <si>
    <t>0410</t>
  </si>
  <si>
    <t>Records, Elections and Licensing Services</t>
  </si>
  <si>
    <t>Mail processing 2002 backing</t>
  </si>
  <si>
    <t>added</t>
  </si>
  <si>
    <t>0510</t>
  </si>
  <si>
    <t>Judicial Administration</t>
  </si>
  <si>
    <t>Drug Court treatment - BJA CX match</t>
  </si>
  <si>
    <t>0540</t>
  </si>
  <si>
    <t>BR04</t>
  </si>
  <si>
    <t>ECR failover and recovery</t>
  </si>
  <si>
    <t>ECR efficiency &amp; security integration</t>
  </si>
  <si>
    <t>Drug Court program</t>
  </si>
  <si>
    <t>E-filing Project Manager</t>
  </si>
  <si>
    <t>new 1</t>
  </si>
  <si>
    <t>0630</t>
  </si>
  <si>
    <t>Facilities Management - KCCF</t>
  </si>
  <si>
    <t>Repair and upgrade</t>
  </si>
  <si>
    <t>Adult and Juvenile Detention</t>
  </si>
  <si>
    <t>LELO Family Wage Jobs Project</t>
  </si>
  <si>
    <t>Community Services</t>
  </si>
  <si>
    <t>JJOMP information system</t>
  </si>
  <si>
    <t>World Class Aquatic Foundation</t>
  </si>
  <si>
    <t>Heart/Run Walk</t>
  </si>
  <si>
    <t>Reappropriate District 7 contracts</t>
  </si>
  <si>
    <t>Crosstown Wallingford Phase II study</t>
  </si>
  <si>
    <t>Total CX Carryover</t>
  </si>
  <si>
    <t>Non-CX Carryover</t>
  </si>
  <si>
    <t>Non-CX</t>
  </si>
  <si>
    <t>NON-CX</t>
  </si>
  <si>
    <t>Criminal Justice</t>
  </si>
  <si>
    <t>1020</t>
  </si>
  <si>
    <t>0512</t>
  </si>
  <si>
    <t>Judicial Administration/CJ</t>
  </si>
  <si>
    <t>ECR - ITS type II</t>
  </si>
  <si>
    <t>Recorder's O &amp; M</t>
  </si>
  <si>
    <t>Phase IV - Hart Intercivic</t>
  </si>
  <si>
    <t>E-911</t>
  </si>
  <si>
    <t>1110</t>
  </si>
  <si>
    <t>0431</t>
  </si>
  <si>
    <t>Enhanced-911</t>
  </si>
  <si>
    <t>Wireless Phase I Implementation</t>
  </si>
  <si>
    <t>BR06</t>
  </si>
  <si>
    <t>Wireless Phase II E-911 Equipment</t>
  </si>
  <si>
    <t>PSAP Data Network</t>
  </si>
  <si>
    <t>Emergency Medical Services</t>
  </si>
  <si>
    <t>Medic 12 quarters</t>
  </si>
  <si>
    <t>Arts and Cultural Development</t>
  </si>
  <si>
    <t>1170</t>
  </si>
  <si>
    <t>0301</t>
  </si>
  <si>
    <t>Paramedic Student Expenses</t>
  </si>
  <si>
    <t>Milton Fire Dept. BLS allocation</t>
  </si>
  <si>
    <t>Water &amp; Land Resources (WLRD)</t>
  </si>
  <si>
    <t>BR10</t>
  </si>
  <si>
    <t>Survey of Natural Lawn Care program effectiveness</t>
  </si>
  <si>
    <t>ESA program transfer from DNRP</t>
  </si>
  <si>
    <t>Cascade Coalition Partnership for Puget Sound Fresh</t>
  </si>
  <si>
    <t>Agricultural Production District</t>
  </si>
  <si>
    <t>BR05</t>
  </si>
  <si>
    <t>King Conservation District (KCD)</t>
  </si>
  <si>
    <t>BR11</t>
  </si>
  <si>
    <t>Miller/Salmon Creek Basin Plan</t>
  </si>
  <si>
    <t>BR09</t>
  </si>
  <si>
    <t>Natural Lands CIP</t>
  </si>
  <si>
    <t>Rural Drainage</t>
  </si>
  <si>
    <t>Natural Lands - CIP (RDP)</t>
  </si>
  <si>
    <t>AFIS</t>
  </si>
  <si>
    <t>1220</t>
  </si>
  <si>
    <t>0208</t>
  </si>
  <si>
    <t>1A Remodel Project #CIP 395085</t>
  </si>
  <si>
    <t>1A Remodel HVAC upgrade</t>
  </si>
  <si>
    <t>1A Remodel Furniture</t>
  </si>
  <si>
    <t>1A Remodel "Data Wiring"</t>
  </si>
  <si>
    <t>1A Remodel Phones</t>
  </si>
  <si>
    <t>T1 Line Maintenance Charges</t>
  </si>
  <si>
    <t>Pilot AFIS Palm Matching System</t>
  </si>
  <si>
    <t>BR07</t>
  </si>
  <si>
    <t>Power File</t>
  </si>
  <si>
    <t>BR08</t>
  </si>
  <si>
    <t>Latent Response Van Modification</t>
  </si>
  <si>
    <t>Youth Sports Facilities Grant</t>
  </si>
  <si>
    <t>Lake Washington School District</t>
  </si>
  <si>
    <t>Public Health</t>
  </si>
  <si>
    <t>On line Drug Information System</t>
  </si>
  <si>
    <t>Kids Get Care Oral Health training</t>
  </si>
  <si>
    <t>Installation of suction/compressor in dental clinic</t>
  </si>
  <si>
    <t>1800</t>
  </si>
  <si>
    <t>0800</t>
  </si>
  <si>
    <t>Birth to 18 month dev. Chart - printing</t>
  </si>
  <si>
    <t>Walking Ma Project</t>
  </si>
  <si>
    <t>HUD/Healthy homes</t>
  </si>
  <si>
    <t>CDC Urban Research</t>
  </si>
  <si>
    <t>Community Pediatrics contract</t>
  </si>
  <si>
    <t>CC - federal HIV T2 planning</t>
  </si>
  <si>
    <t>Country Doctor Clinic</t>
  </si>
  <si>
    <t>Grants Fund</t>
  </si>
  <si>
    <t>Reappropriation of on-going grants</t>
  </si>
  <si>
    <t>Grants 2, Tier 1</t>
  </si>
  <si>
    <t>2150</t>
  </si>
  <si>
    <t>Federal Housing and Community Development</t>
  </si>
  <si>
    <t>Solid Waste</t>
  </si>
  <si>
    <t>4040</t>
  </si>
  <si>
    <t>0720</t>
  </si>
  <si>
    <t>Local Hazardous Waste Management programs</t>
  </si>
  <si>
    <t>WTD/SW Coordinated Organics projects</t>
  </si>
  <si>
    <t>Waste Reduction and Recycling city grant program</t>
  </si>
  <si>
    <t>Employee Benefits</t>
  </si>
  <si>
    <t>5500</t>
  </si>
  <si>
    <t>0429</t>
  </si>
  <si>
    <t>PERS 3 - Premier Systems work</t>
  </si>
  <si>
    <t>new 2</t>
  </si>
  <si>
    <t>Stadium</t>
  </si>
  <si>
    <t>4480</t>
  </si>
  <si>
    <t>0290</t>
  </si>
  <si>
    <t>Stadium Operations</t>
  </si>
  <si>
    <t>Storage costs</t>
  </si>
  <si>
    <t>Total Non-CX Carryover</t>
  </si>
  <si>
    <t>CX Supplementals</t>
  </si>
  <si>
    <t>Office of Management and Budget</t>
  </si>
  <si>
    <t>Revenue intent proviso</t>
  </si>
  <si>
    <t>-</t>
  </si>
  <si>
    <t>Business Relations &amp; Economic Development</t>
  </si>
  <si>
    <t>Historic Preservation Program - bridges</t>
  </si>
  <si>
    <t>0020</t>
  </si>
  <si>
    <t>S201</t>
  </si>
  <si>
    <t>Muckleshoot Tribe Enhanced Services additions</t>
  </si>
  <si>
    <t>S2</t>
  </si>
  <si>
    <t>Payroll staff addition</t>
  </si>
  <si>
    <t>Office of Emergency Management</t>
  </si>
  <si>
    <t>Increase in existing grant</t>
  </si>
  <si>
    <t>Records, Elections and Licensing</t>
  </si>
  <si>
    <t>Oversight Study</t>
  </si>
  <si>
    <t>S204</t>
  </si>
  <si>
    <t>Reduce FTE</t>
  </si>
  <si>
    <t>National Alliance for the Mentally Ill (NAMI)</t>
  </si>
  <si>
    <t>Youth Eastside Services</t>
  </si>
  <si>
    <t>Evergreen Hospital Hospice Services</t>
  </si>
  <si>
    <t>Total CX Supplementals</t>
  </si>
  <si>
    <t>Non-CX Supplementals</t>
  </si>
  <si>
    <t>River Improvement</t>
  </si>
  <si>
    <t>1050</t>
  </si>
  <si>
    <t>0740</t>
  </si>
  <si>
    <t>S203</t>
  </si>
  <si>
    <t>Community Rating System Technical Assessment</t>
  </si>
  <si>
    <t>Cultural Development Authority</t>
  </si>
  <si>
    <t>Next to last installment transfer to CDA</t>
  </si>
  <si>
    <t>BR12</t>
  </si>
  <si>
    <t>KCD operating projects</t>
  </si>
  <si>
    <t>MHCADS/Alcoholism &amp; Substance Abuse</t>
  </si>
  <si>
    <t>BOW review - convert TLP to FTE</t>
  </si>
  <si>
    <t>Transfer from stadium operations</t>
  </si>
  <si>
    <t>Noxious Weeds</t>
  </si>
  <si>
    <t>Truck purchase</t>
  </si>
  <si>
    <t>Master Home Environmentalist</t>
  </si>
  <si>
    <t>Pass through support for MHCADS/Alcoholism &amp; Substance Abuse</t>
  </si>
  <si>
    <t>Seattle Best Beginnings program</t>
  </si>
  <si>
    <t>Community Health Clinic contracts</t>
  </si>
  <si>
    <t>Sup. Crt. Crime Free Futures grant - conversion of TLP to FTE</t>
  </si>
  <si>
    <t>Transfer to YSFG</t>
  </si>
  <si>
    <t>Total Non-CX Supplementals</t>
  </si>
  <si>
    <t xml:space="preserve">CX Other Technical Corrections </t>
  </si>
  <si>
    <t>T2</t>
  </si>
  <si>
    <t>T207</t>
  </si>
  <si>
    <t>Eliminate duplicate budgeting</t>
  </si>
  <si>
    <t>0417</t>
  </si>
  <si>
    <t>T220</t>
  </si>
  <si>
    <t>ITS central rate correction</t>
  </si>
  <si>
    <t>0420</t>
  </si>
  <si>
    <t>Total CX Other Technical Corrections</t>
  </si>
  <si>
    <t>0440</t>
  </si>
  <si>
    <t>Non CX Technical Corrections - CX Overhead Adjustment</t>
  </si>
  <si>
    <t>Roads</t>
  </si>
  <si>
    <t>CX overhead adjustment</t>
  </si>
  <si>
    <t>Water and Land Resources (WLRD)</t>
  </si>
  <si>
    <t>0530</t>
  </si>
  <si>
    <t>DDES</t>
  </si>
  <si>
    <t>0656</t>
  </si>
  <si>
    <t>0670</t>
  </si>
  <si>
    <t>0910</t>
  </si>
  <si>
    <t>Transit</t>
  </si>
  <si>
    <t>0950</t>
  </si>
  <si>
    <t>Facilities Management - Internal Service Fund</t>
  </si>
  <si>
    <t>Total Non CX technical corrections- CX Overhead adjustment</t>
  </si>
  <si>
    <t>Non CX Technical Corrections - Facilities Management Central Rate Adjustment</t>
  </si>
  <si>
    <t>0542</t>
  </si>
  <si>
    <t>Adult and Juvenile Detention/CJ</t>
  </si>
  <si>
    <t>Central Rate Adjustment</t>
  </si>
  <si>
    <t>Safety and Claims Mangement</t>
  </si>
  <si>
    <t>Finance and Business Operations</t>
  </si>
  <si>
    <t>ITS - Technology Services</t>
  </si>
  <si>
    <t>Total Non CX technical corrections - FMD Central Rate Adjustment</t>
  </si>
  <si>
    <t>TOTAL CX TECHNICAL CORRECTIONS</t>
  </si>
  <si>
    <t>TOTAL NON-CX TECHNICAL CORRECTIONS</t>
  </si>
  <si>
    <t>ORDINANCE TOTAL CX</t>
  </si>
  <si>
    <t>ORDINANCE TOTAL NON-CX</t>
  </si>
  <si>
    <t xml:space="preserve">ORDINANCE GRAND TOTAL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</si>
</sst>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#;[Red]\(#,###\);0"/>
    <numFmt numFmtId="166" formatCode="#,##0;[Red]\(#,##0\);0"/>
    <numFmt numFmtId="167" formatCode="#,###.00;[Red]\(#,###.00\);0.00"/>
    <numFmt numFmtId="168" formatCode="#,###.0;[Red]\(#,###.0\);0.0"/>
    <numFmt numFmtId="169" formatCode="_(* #,##0.00_);[Red]_(* \(#,##0.00\);_(* &quot;-&quot;??_);_(@_)"/>
    <numFmt numFmtId="170" formatCode="_(* #,##0.0_);_(* \(#,##0.0\);_(* &quot;-&quot;??_);_(@_)"/>
    <numFmt numFmtId="171" formatCode="_(* #,##0_);_(* \(#,##0\);_(* &quot;-&quot;??_);_(@_)"/>
    <numFmt numFmtId="172" formatCode="_(* #,##0.0_);[Red]_(* \(#,##0.0\);_(* &quot;-&quot;??_);_(@_)"/>
    <numFmt numFmtId="173" formatCode="_(* #,##0_);[Red]_(* \(#,##0\);_(* &quot;-&quot;??_);_(@_)"/>
  </numFmts>
  <fonts count="10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thin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2"/>
      </left>
      <right style="medium"/>
      <top style="medium"/>
      <bottom style="thin">
        <color indexed="12"/>
      </bottom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 style="medium"/>
      <top style="thin">
        <color indexed="12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43" fontId="5" fillId="2" borderId="1" xfId="15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left" wrapText="1"/>
    </xf>
    <xf numFmtId="165" fontId="1" fillId="3" borderId="3" xfId="0" applyNumberFormat="1" applyFont="1" applyFill="1" applyBorder="1" applyAlignment="1">
      <alignment horizontal="right" wrapText="1"/>
    </xf>
    <xf numFmtId="166" fontId="1" fillId="3" borderId="3" xfId="0" applyNumberFormat="1" applyFont="1" applyFill="1" applyBorder="1" applyAlignment="1">
      <alignment horizontal="right" wrapText="1"/>
    </xf>
    <xf numFmtId="43" fontId="1" fillId="3" borderId="3" xfId="15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wrapText="1"/>
    </xf>
    <xf numFmtId="165" fontId="1" fillId="0" borderId="3" xfId="0" applyNumberFormat="1" applyFont="1" applyFill="1" applyBorder="1" applyAlignment="1">
      <alignment horizontal="right" wrapText="1"/>
    </xf>
    <xf numFmtId="166" fontId="1" fillId="0" borderId="3" xfId="0" applyNumberFormat="1" applyFont="1" applyFill="1" applyBorder="1" applyAlignment="1">
      <alignment horizontal="right" wrapText="1"/>
    </xf>
    <xf numFmtId="41" fontId="1" fillId="0" borderId="3" xfId="0" applyNumberFormat="1" applyFont="1" applyFill="1" applyBorder="1" applyAlignment="1">
      <alignment horizontal="right" wrapText="1"/>
    </xf>
    <xf numFmtId="43" fontId="1" fillId="0" borderId="3" xfId="15" applyFont="1" applyFill="1" applyBorder="1" applyAlignment="1">
      <alignment horizontal="right" wrapText="1"/>
    </xf>
    <xf numFmtId="0" fontId="1" fillId="4" borderId="0" xfId="0" applyFont="1" applyFill="1" applyAlignment="1">
      <alignment/>
    </xf>
    <xf numFmtId="41" fontId="1" fillId="0" borderId="3" xfId="0" applyNumberFormat="1" applyFont="1" applyFill="1" applyBorder="1" applyAlignment="1">
      <alignment horizontal="right" wrapText="1"/>
    </xf>
    <xf numFmtId="0" fontId="1" fillId="5" borderId="0" xfId="0" applyFont="1" applyFill="1" applyAlignment="1">
      <alignment/>
    </xf>
    <xf numFmtId="0" fontId="1" fillId="0" borderId="3" xfId="0" applyFont="1" applyFill="1" applyBorder="1" applyAlignment="1">
      <alignment horizontal="left" wrapText="1"/>
    </xf>
    <xf numFmtId="165" fontId="1" fillId="0" borderId="3" xfId="0" applyNumberFormat="1" applyFont="1" applyFill="1" applyBorder="1" applyAlignment="1">
      <alignment horizontal="right" wrapText="1"/>
    </xf>
    <xf numFmtId="166" fontId="1" fillId="0" borderId="3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2" fontId="6" fillId="3" borderId="3" xfId="17" applyNumberFormat="1" applyFont="1" applyFill="1" applyBorder="1" applyAlignment="1">
      <alignment horizontal="right" wrapText="1"/>
    </xf>
    <xf numFmtId="43" fontId="6" fillId="3" borderId="3" xfId="15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42" fontId="6" fillId="0" borderId="4" xfId="17" applyNumberFormat="1" applyFont="1" applyFill="1" applyBorder="1" applyAlignment="1">
      <alignment horizontal="right" wrapText="1"/>
    </xf>
    <xf numFmtId="166" fontId="1" fillId="0" borderId="4" xfId="0" applyNumberFormat="1" applyFont="1" applyFill="1" applyBorder="1" applyAlignment="1">
      <alignment horizontal="right" wrapText="1"/>
    </xf>
    <xf numFmtId="165" fontId="1" fillId="0" borderId="4" xfId="0" applyNumberFormat="1" applyFont="1" applyFill="1" applyBorder="1" applyAlignment="1">
      <alignment horizontal="right" wrapText="1"/>
    </xf>
    <xf numFmtId="43" fontId="6" fillId="0" borderId="4" xfId="15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165" fontId="1" fillId="0" borderId="7" xfId="0" applyNumberFormat="1" applyFont="1" applyFill="1" applyBorder="1" applyAlignment="1">
      <alignment horizontal="right" wrapText="1"/>
    </xf>
    <xf numFmtId="166" fontId="1" fillId="0" borderId="7" xfId="0" applyNumberFormat="1" applyFont="1" applyFill="1" applyBorder="1" applyAlignment="1">
      <alignment horizontal="right" wrapText="1"/>
    </xf>
    <xf numFmtId="41" fontId="1" fillId="0" borderId="7" xfId="0" applyNumberFormat="1" applyFont="1" applyFill="1" applyBorder="1" applyAlignment="1">
      <alignment horizontal="right" wrapText="1"/>
    </xf>
    <xf numFmtId="43" fontId="1" fillId="0" borderId="7" xfId="15" applyFont="1" applyFill="1" applyBorder="1" applyAlignment="1">
      <alignment horizontal="right"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/>
    </xf>
    <xf numFmtId="165" fontId="1" fillId="0" borderId="8" xfId="0" applyNumberFormat="1" applyFont="1" applyFill="1" applyBorder="1" applyAlignment="1">
      <alignment horizontal="right" wrapText="1"/>
    </xf>
    <xf numFmtId="41" fontId="1" fillId="0" borderId="8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165" fontId="1" fillId="0" borderId="9" xfId="0" applyNumberFormat="1" applyFont="1" applyFill="1" applyBorder="1" applyAlignment="1">
      <alignment horizontal="right" wrapText="1"/>
    </xf>
    <xf numFmtId="166" fontId="1" fillId="0" borderId="9" xfId="0" applyNumberFormat="1" applyFont="1" applyFill="1" applyBorder="1" applyAlignment="1">
      <alignment horizontal="right" wrapText="1"/>
    </xf>
    <xf numFmtId="41" fontId="1" fillId="0" borderId="9" xfId="0" applyNumberFormat="1" applyFont="1" applyFill="1" applyBorder="1" applyAlignment="1">
      <alignment horizontal="right" wrapText="1"/>
    </xf>
    <xf numFmtId="43" fontId="1" fillId="0" borderId="9" xfId="15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left" wrapText="1"/>
    </xf>
    <xf numFmtId="42" fontId="6" fillId="3" borderId="7" xfId="17" applyNumberFormat="1" applyFont="1" applyFill="1" applyBorder="1" applyAlignment="1">
      <alignment horizontal="right" wrapText="1"/>
    </xf>
    <xf numFmtId="166" fontId="1" fillId="3" borderId="7" xfId="0" applyNumberFormat="1" applyFont="1" applyFill="1" applyBorder="1" applyAlignment="1">
      <alignment horizontal="right" wrapText="1"/>
    </xf>
    <xf numFmtId="43" fontId="6" fillId="3" borderId="7" xfId="15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2" fontId="6" fillId="0" borderId="10" xfId="17" applyNumberFormat="1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 wrapText="1"/>
    </xf>
    <xf numFmtId="43" fontId="6" fillId="0" borderId="10" xfId="15" applyFont="1" applyFill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1" fillId="5" borderId="10" xfId="0" applyFont="1" applyFill="1" applyBorder="1" applyAlignment="1">
      <alignment/>
    </xf>
    <xf numFmtId="0" fontId="6" fillId="3" borderId="9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left" wrapText="1"/>
    </xf>
    <xf numFmtId="165" fontId="1" fillId="3" borderId="9" xfId="0" applyNumberFormat="1" applyFont="1" applyFill="1" applyBorder="1" applyAlignment="1">
      <alignment horizontal="right" wrapText="1"/>
    </xf>
    <xf numFmtId="166" fontId="1" fillId="3" borderId="9" xfId="0" applyNumberFormat="1" applyFont="1" applyFill="1" applyBorder="1" applyAlignment="1">
      <alignment horizontal="right" wrapText="1"/>
    </xf>
    <xf numFmtId="43" fontId="1" fillId="3" borderId="9" xfId="15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left" wrapText="1"/>
    </xf>
    <xf numFmtId="49" fontId="1" fillId="6" borderId="3" xfId="0" applyNumberFormat="1" applyFont="1" applyFill="1" applyBorder="1" applyAlignment="1">
      <alignment horizontal="left" wrapText="1"/>
    </xf>
    <xf numFmtId="41" fontId="1" fillId="6" borderId="3" xfId="0" applyNumberFormat="1" applyFont="1" applyFill="1" applyBorder="1" applyAlignment="1">
      <alignment horizontal="right" wrapText="1"/>
    </xf>
    <xf numFmtId="165" fontId="1" fillId="6" borderId="3" xfId="0" applyNumberFormat="1" applyFont="1" applyFill="1" applyBorder="1" applyAlignment="1">
      <alignment horizontal="right" wrapText="1"/>
    </xf>
    <xf numFmtId="43" fontId="1" fillId="6" borderId="3" xfId="15" applyFont="1" applyFill="1" applyBorder="1" applyAlignment="1">
      <alignment horizontal="right" wrapText="1"/>
    </xf>
    <xf numFmtId="166" fontId="1" fillId="6" borderId="3" xfId="0" applyNumberFormat="1" applyFont="1" applyFill="1" applyBorder="1" applyAlignment="1">
      <alignment horizontal="right" wrapText="1"/>
    </xf>
    <xf numFmtId="169" fontId="1" fillId="6" borderId="3" xfId="0" applyNumberFormat="1" applyFont="1" applyFill="1" applyBorder="1" applyAlignment="1">
      <alignment horizontal="right" wrapText="1"/>
    </xf>
    <xf numFmtId="0" fontId="1" fillId="6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left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6" fillId="7" borderId="3" xfId="0" applyFont="1" applyFill="1" applyBorder="1" applyAlignment="1">
      <alignment/>
    </xf>
    <xf numFmtId="166" fontId="6" fillId="3" borderId="3" xfId="0" applyNumberFormat="1" applyFont="1" applyFill="1" applyBorder="1" applyAlignment="1">
      <alignment horizontal="right" wrapText="1"/>
    </xf>
    <xf numFmtId="169" fontId="6" fillId="3" borderId="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2" fontId="6" fillId="0" borderId="0" xfId="17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166" fontId="6" fillId="0" borderId="0" xfId="0" applyNumberFormat="1" applyFont="1" applyFill="1" applyBorder="1" applyAlignment="1">
      <alignment horizontal="right" wrapText="1"/>
    </xf>
    <xf numFmtId="169" fontId="6" fillId="0" borderId="0" xfId="0" applyNumberFormat="1" applyFont="1" applyFill="1" applyBorder="1" applyAlignment="1">
      <alignment horizontal="right" wrapText="1"/>
    </xf>
    <xf numFmtId="43" fontId="6" fillId="0" borderId="0" xfId="15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2" fontId="6" fillId="0" borderId="0" xfId="17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43" fontId="6" fillId="0" borderId="0" xfId="15" applyFont="1" applyFill="1" applyBorder="1" applyAlignment="1">
      <alignment horizontal="right" wrapText="1"/>
    </xf>
    <xf numFmtId="0" fontId="1" fillId="0" borderId="2" xfId="0" applyFont="1" applyBorder="1" applyAlignment="1">
      <alignment/>
    </xf>
    <xf numFmtId="0" fontId="1" fillId="7" borderId="3" xfId="0" applyFont="1" applyFill="1" applyBorder="1" applyAlignment="1">
      <alignment/>
    </xf>
    <xf numFmtId="41" fontId="1" fillId="8" borderId="3" xfId="0" applyNumberFormat="1" applyFont="1" applyFill="1" applyBorder="1" applyAlignment="1">
      <alignment horizontal="right" wrapText="1"/>
    </xf>
    <xf numFmtId="0" fontId="1" fillId="8" borderId="0" xfId="0" applyFont="1" applyFill="1" applyAlignment="1">
      <alignment/>
    </xf>
    <xf numFmtId="0" fontId="1" fillId="6" borderId="7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left" wrapText="1"/>
    </xf>
    <xf numFmtId="0" fontId="1" fillId="8" borderId="3" xfId="0" applyFont="1" applyFill="1" applyBorder="1" applyAlignment="1">
      <alignment horizontal="left" wrapText="1"/>
    </xf>
    <xf numFmtId="165" fontId="1" fillId="8" borderId="3" xfId="0" applyNumberFormat="1" applyFont="1" applyFill="1" applyBorder="1" applyAlignment="1">
      <alignment horizontal="right" wrapText="1"/>
    </xf>
    <xf numFmtId="43" fontId="1" fillId="6" borderId="7" xfId="15" applyFont="1" applyFill="1" applyBorder="1" applyAlignment="1">
      <alignment horizontal="right" wrapText="1"/>
    </xf>
    <xf numFmtId="43" fontId="1" fillId="6" borderId="3" xfId="15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/>
    </xf>
    <xf numFmtId="169" fontId="6" fillId="3" borderId="7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42" fontId="6" fillId="0" borderId="11" xfId="17" applyNumberFormat="1" applyFont="1" applyFill="1" applyBorder="1" applyAlignment="1">
      <alignment horizontal="right" wrapText="1"/>
    </xf>
    <xf numFmtId="166" fontId="1" fillId="0" borderId="11" xfId="0" applyNumberFormat="1" applyFont="1" applyFill="1" applyBorder="1" applyAlignment="1">
      <alignment horizontal="right" wrapText="1"/>
    </xf>
    <xf numFmtId="43" fontId="6" fillId="0" borderId="11" xfId="15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 wrapText="1"/>
    </xf>
    <xf numFmtId="0" fontId="1" fillId="9" borderId="3" xfId="0" applyFont="1" applyFill="1" applyBorder="1" applyAlignment="1">
      <alignment horizontal="left" wrapText="1"/>
    </xf>
    <xf numFmtId="165" fontId="1" fillId="9" borderId="3" xfId="0" applyNumberFormat="1" applyFont="1" applyFill="1" applyBorder="1" applyAlignment="1">
      <alignment horizontal="right" wrapText="1"/>
    </xf>
    <xf numFmtId="166" fontId="1" fillId="9" borderId="3" xfId="0" applyNumberFormat="1" applyFont="1" applyFill="1" applyBorder="1" applyAlignment="1">
      <alignment horizontal="right" wrapText="1"/>
    </xf>
    <xf numFmtId="43" fontId="1" fillId="9" borderId="3" xfId="15" applyFont="1" applyFill="1" applyBorder="1" applyAlignment="1">
      <alignment horizontal="right" wrapText="1"/>
    </xf>
    <xf numFmtId="43" fontId="7" fillId="9" borderId="3" xfId="15" applyFont="1" applyFill="1" applyBorder="1" applyAlignment="1">
      <alignment horizontal="right" wrapText="1"/>
    </xf>
    <xf numFmtId="41" fontId="1" fillId="9" borderId="3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/>
    </xf>
    <xf numFmtId="42" fontId="8" fillId="7" borderId="3" xfId="17" applyNumberFormat="1" applyFont="1" applyFill="1" applyBorder="1" applyAlignment="1">
      <alignment/>
    </xf>
    <xf numFmtId="43" fontId="8" fillId="3" borderId="3" xfId="15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42" fontId="8" fillId="0" borderId="0" xfId="17" applyNumberFormat="1" applyFont="1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65" fontId="1" fillId="0" borderId="11" xfId="0" applyNumberFormat="1" applyFont="1" applyFill="1" applyBorder="1" applyAlignment="1">
      <alignment horizontal="right" wrapText="1"/>
    </xf>
    <xf numFmtId="166" fontId="1" fillId="0" borderId="11" xfId="0" applyNumberFormat="1" applyFont="1" applyFill="1" applyBorder="1" applyAlignment="1">
      <alignment horizontal="right" wrapText="1"/>
    </xf>
    <xf numFmtId="41" fontId="1" fillId="0" borderId="11" xfId="0" applyNumberFormat="1" applyFont="1" applyFill="1" applyBorder="1" applyAlignment="1">
      <alignment horizontal="right" wrapText="1"/>
    </xf>
    <xf numFmtId="43" fontId="1" fillId="0" borderId="11" xfId="15" applyFont="1" applyFill="1" applyBorder="1" applyAlignment="1">
      <alignment horizontal="right" wrapText="1"/>
    </xf>
    <xf numFmtId="0" fontId="6" fillId="3" borderId="7" xfId="0" applyFont="1" applyFill="1" applyBorder="1" applyAlignment="1">
      <alignment horizontal="left"/>
    </xf>
    <xf numFmtId="0" fontId="1" fillId="7" borderId="7" xfId="0" applyFont="1" applyFill="1" applyBorder="1" applyAlignment="1">
      <alignment/>
    </xf>
    <xf numFmtId="0" fontId="6" fillId="3" borderId="7" xfId="0" applyFont="1" applyFill="1" applyBorder="1" applyAlignment="1">
      <alignment horizontal="right"/>
    </xf>
    <xf numFmtId="165" fontId="6" fillId="7" borderId="7" xfId="0" applyNumberFormat="1" applyFont="1" applyFill="1" applyBorder="1" applyAlignment="1">
      <alignment/>
    </xf>
    <xf numFmtId="42" fontId="9" fillId="7" borderId="7" xfId="17" applyNumberFormat="1" applyFont="1" applyFill="1" applyBorder="1" applyAlignment="1">
      <alignment/>
    </xf>
    <xf numFmtId="43" fontId="9" fillId="7" borderId="7" xfId="15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/>
    </xf>
    <xf numFmtId="42" fontId="6" fillId="0" borderId="4" xfId="17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/>
    </xf>
    <xf numFmtId="42" fontId="9" fillId="0" borderId="4" xfId="17" applyNumberFormat="1" applyFont="1" applyFill="1" applyBorder="1" applyAlignment="1">
      <alignment/>
    </xf>
    <xf numFmtId="43" fontId="9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2" fontId="8" fillId="0" borderId="0" xfId="17" applyNumberFormat="1" applyFont="1" applyBorder="1" applyAlignment="1">
      <alignment/>
    </xf>
    <xf numFmtId="42" fontId="9" fillId="0" borderId="0" xfId="17" applyNumberFormat="1" applyFont="1" applyBorder="1" applyAlignment="1">
      <alignment/>
    </xf>
    <xf numFmtId="43" fontId="9" fillId="0" borderId="0" xfId="15" applyFont="1" applyBorder="1" applyAlignment="1">
      <alignment/>
    </xf>
    <xf numFmtId="42" fontId="8" fillId="7" borderId="7" xfId="17" applyNumberFormat="1" applyFont="1" applyFill="1" applyBorder="1" applyAlignment="1">
      <alignment/>
    </xf>
    <xf numFmtId="42" fontId="8" fillId="0" borderId="4" xfId="17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6" fillId="0" borderId="11" xfId="0" applyFont="1" applyFill="1" applyBorder="1" applyAlignment="1">
      <alignment horizontal="left"/>
    </xf>
    <xf numFmtId="42" fontId="8" fillId="0" borderId="11" xfId="17" applyNumberFormat="1" applyFont="1" applyBorder="1" applyAlignment="1">
      <alignment/>
    </xf>
    <xf numFmtId="42" fontId="9" fillId="0" borderId="11" xfId="17" applyNumberFormat="1" applyFont="1" applyBorder="1" applyAlignment="1">
      <alignment/>
    </xf>
    <xf numFmtId="43" fontId="9" fillId="0" borderId="11" xfId="15" applyFont="1" applyBorder="1" applyAlignment="1">
      <alignment/>
    </xf>
    <xf numFmtId="0" fontId="1" fillId="0" borderId="13" xfId="0" applyFont="1" applyFill="1" applyBorder="1" applyAlignment="1">
      <alignment horizontal="left" wrapText="1"/>
    </xf>
    <xf numFmtId="42" fontId="8" fillId="3" borderId="3" xfId="17" applyNumberFormat="1" applyFont="1" applyFill="1" applyBorder="1" applyAlignment="1">
      <alignment horizontal="right" wrapText="1"/>
    </xf>
    <xf numFmtId="43" fontId="8" fillId="3" borderId="3" xfId="15" applyFont="1" applyFill="1" applyBorder="1" applyAlignment="1">
      <alignment wrapText="1"/>
    </xf>
    <xf numFmtId="43" fontId="9" fillId="7" borderId="3" xfId="15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/>
    </xf>
    <xf numFmtId="0" fontId="1" fillId="1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15" applyFont="1" applyBorder="1" applyAlignment="1">
      <alignment/>
    </xf>
    <xf numFmtId="0" fontId="6" fillId="0" borderId="0" xfId="0" applyFont="1" applyFill="1" applyBorder="1" applyAlignment="1">
      <alignment horizontal="right" wrapText="1"/>
    </xf>
    <xf numFmtId="42" fontId="8" fillId="0" borderId="0" xfId="17" applyNumberFormat="1" applyFont="1" applyFill="1" applyBorder="1" applyAlignment="1">
      <alignment horizontal="right" wrapText="1"/>
    </xf>
    <xf numFmtId="43" fontId="8" fillId="0" borderId="0" xfId="15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/>
    </xf>
    <xf numFmtId="42" fontId="5" fillId="11" borderId="15" xfId="17" applyNumberFormat="1" applyFont="1" applyFill="1" applyBorder="1" applyAlignment="1">
      <alignment horizontal="right" wrapText="1"/>
    </xf>
    <xf numFmtId="42" fontId="5" fillId="2" borderId="16" xfId="0" applyNumberFormat="1" applyFont="1" applyFill="1" applyBorder="1" applyAlignment="1">
      <alignment/>
    </xf>
    <xf numFmtId="43" fontId="5" fillId="11" borderId="15" xfId="15" applyNumberFormat="1" applyFont="1" applyFill="1" applyBorder="1" applyAlignment="1">
      <alignment horizontal="right" wrapText="1"/>
    </xf>
    <xf numFmtId="43" fontId="5" fillId="11" borderId="17" xfId="15" applyFont="1" applyFill="1" applyBorder="1" applyAlignment="1">
      <alignment horizontal="right" wrapText="1"/>
    </xf>
    <xf numFmtId="43" fontId="5" fillId="2" borderId="18" xfId="15" applyFont="1" applyFill="1" applyBorder="1" applyAlignment="1">
      <alignment horizontal="right" wrapText="1"/>
    </xf>
    <xf numFmtId="0" fontId="5" fillId="2" borderId="19" xfId="0" applyFont="1" applyFill="1" applyBorder="1" applyAlignment="1">
      <alignment horizontal="right"/>
    </xf>
    <xf numFmtId="42" fontId="5" fillId="11" borderId="3" xfId="17" applyNumberFormat="1" applyFont="1" applyFill="1" applyBorder="1" applyAlignment="1">
      <alignment horizontal="right" wrapText="1"/>
    </xf>
    <xf numFmtId="42" fontId="5" fillId="2" borderId="0" xfId="0" applyNumberFormat="1" applyFont="1" applyFill="1" applyBorder="1" applyAlignment="1">
      <alignment/>
    </xf>
    <xf numFmtId="169" fontId="5" fillId="11" borderId="3" xfId="15" applyNumberFormat="1" applyFont="1" applyFill="1" applyBorder="1" applyAlignment="1">
      <alignment horizontal="right" wrapText="1"/>
    </xf>
    <xf numFmtId="0" fontId="5" fillId="2" borderId="20" xfId="0" applyFont="1" applyFill="1" applyBorder="1" applyAlignment="1">
      <alignment horizontal="right"/>
    </xf>
    <xf numFmtId="42" fontId="5" fillId="11" borderId="21" xfId="17" applyNumberFormat="1" applyFont="1" applyFill="1" applyBorder="1" applyAlignment="1">
      <alignment horizontal="right" wrapText="1"/>
    </xf>
    <xf numFmtId="42" fontId="5" fillId="2" borderId="22" xfId="0" applyNumberFormat="1" applyFont="1" applyFill="1" applyBorder="1" applyAlignment="1">
      <alignment/>
    </xf>
    <xf numFmtId="43" fontId="5" fillId="11" borderId="21" xfId="15" applyNumberFormat="1" applyFont="1" applyFill="1" applyBorder="1" applyAlignment="1">
      <alignment horizontal="right" wrapText="1"/>
    </xf>
    <xf numFmtId="43" fontId="5" fillId="2" borderId="23" xfId="15" applyFont="1" applyFill="1" applyBorder="1" applyAlignment="1">
      <alignment horizontal="right" wrapText="1"/>
    </xf>
    <xf numFmtId="0" fontId="6" fillId="0" borderId="0" xfId="0" applyFont="1" applyAlignment="1">
      <alignment/>
    </xf>
    <xf numFmtId="42" fontId="8" fillId="0" borderId="0" xfId="17" applyNumberFormat="1" applyFont="1" applyAlignment="1">
      <alignment/>
    </xf>
    <xf numFmtId="42" fontId="9" fillId="0" borderId="0" xfId="17" applyNumberFormat="1" applyFont="1" applyAlignment="1">
      <alignment/>
    </xf>
    <xf numFmtId="43" fontId="9" fillId="0" borderId="0" xfId="15" applyFont="1" applyAlignment="1">
      <alignment/>
    </xf>
    <xf numFmtId="0" fontId="6" fillId="0" borderId="0" xfId="0" applyFont="1" applyFill="1" applyBorder="1" applyAlignment="1">
      <alignment horizontal="left" wrapText="1"/>
    </xf>
    <xf numFmtId="43" fontId="1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/>
        <color rgb="FF3366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16"/>
  <sheetViews>
    <sheetView tabSelected="1" zoomScale="80" zoomScaleNormal="80" workbookViewId="0" topLeftCell="A1">
      <pane ySplit="1" topLeftCell="BM131" activePane="bottomLeft" state="frozen"/>
      <selection pane="topLeft" activeCell="A1" sqref="A1"/>
      <selection pane="bottomLeft" activeCell="I148" sqref="I148"/>
    </sheetView>
  </sheetViews>
  <sheetFormatPr defaultColWidth="9.140625" defaultRowHeight="12.75"/>
  <cols>
    <col min="1" max="1" width="9.421875" style="183" customWidth="1"/>
    <col min="2" max="2" width="14.140625" style="184" hidden="1" customWidth="1"/>
    <col min="3" max="3" width="14.421875" style="6" hidden="1" customWidth="1"/>
    <col min="4" max="4" width="12.28125" style="6" hidden="1" customWidth="1"/>
    <col min="5" max="5" width="12.7109375" style="6" hidden="1" customWidth="1"/>
    <col min="6" max="6" width="40.7109375" style="6" customWidth="1"/>
    <col min="7" max="7" width="19.140625" style="183" hidden="1" customWidth="1"/>
    <col min="8" max="8" width="8.57421875" style="183" hidden="1" customWidth="1"/>
    <col min="9" max="9" width="45.00390625" style="6" customWidth="1"/>
    <col min="10" max="10" width="13.7109375" style="6" customWidth="1"/>
    <col min="11" max="11" width="16.00390625" style="6" hidden="1" customWidth="1"/>
    <col min="12" max="12" width="15.00390625" style="6" hidden="1" customWidth="1"/>
    <col min="13" max="13" width="12.57421875" style="6" hidden="1" customWidth="1"/>
    <col min="14" max="14" width="13.28125" style="6" customWidth="1"/>
    <col min="15" max="15" width="13.57421875" style="6" hidden="1" customWidth="1"/>
    <col min="16" max="16" width="14.57421875" style="6" hidden="1" customWidth="1"/>
    <col min="17" max="17" width="16.57421875" style="6" hidden="1" customWidth="1"/>
    <col min="18" max="18" width="12.140625" style="6" hidden="1" customWidth="1"/>
    <col min="19" max="19" width="10.57421875" style="6" hidden="1" customWidth="1"/>
    <col min="20" max="23" width="11.421875" style="213" customWidth="1"/>
    <col min="24" max="24" width="11.421875" style="213" hidden="1" customWidth="1"/>
    <col min="25" max="74" width="9.140625" style="7" customWidth="1"/>
    <col min="75" max="16384" width="9.140625" style="6" customWidth="1"/>
  </cols>
  <sheetData>
    <row r="1" spans="1:24" s="5" customFormat="1" ht="54" customHeight="1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</row>
    <row r="2" spans="1:24" ht="12.75" customHeight="1">
      <c r="A2" s="6"/>
      <c r="B2" s="6"/>
      <c r="G2" s="6"/>
      <c r="H2" s="6"/>
      <c r="T2" s="6"/>
      <c r="U2" s="6"/>
      <c r="V2" s="6"/>
      <c r="W2" s="6"/>
      <c r="X2" s="6"/>
    </row>
    <row r="3" spans="1:24" ht="12.75" customHeight="1">
      <c r="A3" s="8"/>
      <c r="B3" s="9"/>
      <c r="C3" s="9"/>
      <c r="D3" s="9"/>
      <c r="E3" s="9"/>
      <c r="F3" s="10" t="s">
        <v>24</v>
      </c>
      <c r="G3" s="11"/>
      <c r="H3" s="11"/>
      <c r="I3" s="12"/>
      <c r="J3" s="13"/>
      <c r="K3" s="14"/>
      <c r="L3" s="14"/>
      <c r="M3" s="14"/>
      <c r="N3" s="14"/>
      <c r="O3" s="13"/>
      <c r="P3" s="13"/>
      <c r="Q3" s="13"/>
      <c r="R3" s="13"/>
      <c r="S3" s="13"/>
      <c r="T3" s="15"/>
      <c r="U3" s="15"/>
      <c r="V3" s="15"/>
      <c r="W3" s="15"/>
      <c r="X3" s="15"/>
    </row>
    <row r="4" spans="1:74" s="21" customFormat="1" ht="13.5" customHeight="1">
      <c r="A4" s="16">
        <v>6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16" t="s">
        <v>30</v>
      </c>
      <c r="H4" s="16" t="s">
        <v>31</v>
      </c>
      <c r="I4" s="9" t="s">
        <v>32</v>
      </c>
      <c r="J4" s="17">
        <v>50000</v>
      </c>
      <c r="K4" s="18">
        <v>52000</v>
      </c>
      <c r="L4" s="18">
        <v>0</v>
      </c>
      <c r="M4" s="18">
        <v>0</v>
      </c>
      <c r="N4" s="18">
        <v>50000</v>
      </c>
      <c r="O4" s="19">
        <v>0</v>
      </c>
      <c r="P4" s="17">
        <f>IF(J4&gt;0,J4,0)</f>
        <v>50000</v>
      </c>
      <c r="Q4" s="17">
        <f>IF(J4&lt;0,J4,0)</f>
        <v>0</v>
      </c>
      <c r="R4" s="17" t="str">
        <f>IF(J4&lt;0,"",IF(J4-O4=0,"100% Revenue Backed","Not Revenue Backed"))</f>
        <v>Not Revenue Backed</v>
      </c>
      <c r="S4" s="17">
        <f>IF(J4-O4=0,J4,0)</f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</row>
    <row r="5" spans="1:74" s="21" customFormat="1" ht="13.5" customHeight="1">
      <c r="A5" s="16">
        <v>6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16"/>
      <c r="H5" s="16"/>
      <c r="I5" s="9" t="s">
        <v>33</v>
      </c>
      <c r="J5" s="22">
        <v>0</v>
      </c>
      <c r="K5" s="18"/>
      <c r="L5" s="18"/>
      <c r="M5" s="18"/>
      <c r="N5" s="18">
        <v>60000</v>
      </c>
      <c r="O5" s="19"/>
      <c r="P5" s="17"/>
      <c r="Q5" s="17"/>
      <c r="R5" s="17"/>
      <c r="S5" s="17"/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s="21" customFormat="1" ht="13.5" customHeight="1">
      <c r="A6" s="16">
        <v>10</v>
      </c>
      <c r="B6" s="9"/>
      <c r="C6" s="9"/>
      <c r="D6" s="9"/>
      <c r="E6" s="9"/>
      <c r="F6" s="9" t="s">
        <v>34</v>
      </c>
      <c r="G6" s="16"/>
      <c r="H6" s="16"/>
      <c r="I6" s="9" t="s">
        <v>33</v>
      </c>
      <c r="J6" s="22">
        <v>0</v>
      </c>
      <c r="K6" s="18"/>
      <c r="L6" s="18"/>
      <c r="M6" s="18"/>
      <c r="N6" s="18">
        <v>40000</v>
      </c>
      <c r="O6" s="19"/>
      <c r="P6" s="17"/>
      <c r="Q6" s="17"/>
      <c r="R6" s="17"/>
      <c r="S6" s="17"/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s="21" customFormat="1" ht="13.5" customHeight="1">
      <c r="A7" s="16">
        <v>8</v>
      </c>
      <c r="B7" s="9"/>
      <c r="C7" s="9"/>
      <c r="D7" s="9"/>
      <c r="E7" s="9"/>
      <c r="F7" s="9" t="s">
        <v>35</v>
      </c>
      <c r="G7" s="16"/>
      <c r="H7" s="16"/>
      <c r="I7" s="9" t="s">
        <v>36</v>
      </c>
      <c r="J7" s="17">
        <v>150000</v>
      </c>
      <c r="K7" s="18"/>
      <c r="L7" s="18"/>
      <c r="M7" s="18"/>
      <c r="N7" s="22">
        <v>0</v>
      </c>
      <c r="O7" s="19"/>
      <c r="P7" s="17"/>
      <c r="Q7" s="17"/>
      <c r="R7" s="17"/>
      <c r="S7" s="17"/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s="23" customFormat="1" ht="13.5" customHeight="1">
      <c r="A8" s="16">
        <v>17</v>
      </c>
      <c r="B8" s="9"/>
      <c r="C8" s="9"/>
      <c r="D8" s="9"/>
      <c r="E8" s="9"/>
      <c r="F8" s="9" t="s">
        <v>37</v>
      </c>
      <c r="G8" s="16"/>
      <c r="H8" s="16"/>
      <c r="I8" s="9" t="s">
        <v>38</v>
      </c>
      <c r="J8" s="17">
        <v>81191</v>
      </c>
      <c r="K8" s="18"/>
      <c r="L8" s="18"/>
      <c r="M8" s="18"/>
      <c r="N8" s="17">
        <v>81191</v>
      </c>
      <c r="O8" s="19">
        <v>0</v>
      </c>
      <c r="P8" s="17"/>
      <c r="Q8" s="17"/>
      <c r="R8" s="17"/>
      <c r="S8" s="17"/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s="23" customFormat="1" ht="13.5" customHeight="1">
      <c r="A9" s="16">
        <v>17</v>
      </c>
      <c r="B9" s="9" t="s">
        <v>25</v>
      </c>
      <c r="C9" s="9" t="s">
        <v>26</v>
      </c>
      <c r="D9" s="9" t="s">
        <v>27</v>
      </c>
      <c r="E9" s="9" t="s">
        <v>39</v>
      </c>
      <c r="F9" s="9" t="s">
        <v>37</v>
      </c>
      <c r="G9" s="16" t="s">
        <v>30</v>
      </c>
      <c r="H9" s="16" t="s">
        <v>40</v>
      </c>
      <c r="I9" s="9" t="s">
        <v>41</v>
      </c>
      <c r="J9" s="17">
        <v>20753</v>
      </c>
      <c r="K9" s="18">
        <v>250000</v>
      </c>
      <c r="L9" s="18">
        <v>0</v>
      </c>
      <c r="M9" s="18">
        <v>0</v>
      </c>
      <c r="N9" s="17">
        <v>20753</v>
      </c>
      <c r="O9" s="19">
        <v>0</v>
      </c>
      <c r="P9" s="17">
        <f>IF(J9&gt;0,J9,0)</f>
        <v>20753</v>
      </c>
      <c r="Q9" s="17">
        <f>IF(J9&lt;0,J9,0)</f>
        <v>0</v>
      </c>
      <c r="R9" s="17" t="str">
        <f>IF(J9&lt;0,"",IF(J9-O9=0,"100% Revenue Backed","Not Revenue Backed"))</f>
        <v>Not Revenue Backed</v>
      </c>
      <c r="S9" s="17">
        <f>IF(J9-O9=0,J9,0)</f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s="23" customFormat="1" ht="13.5" customHeight="1">
      <c r="A10" s="16">
        <v>17</v>
      </c>
      <c r="B10" s="9" t="s">
        <v>25</v>
      </c>
      <c r="C10" s="9" t="s">
        <v>26</v>
      </c>
      <c r="D10" s="9" t="s">
        <v>27</v>
      </c>
      <c r="E10" s="9" t="s">
        <v>39</v>
      </c>
      <c r="F10" s="9" t="s">
        <v>37</v>
      </c>
      <c r="G10" s="16" t="s">
        <v>30</v>
      </c>
      <c r="H10" s="16" t="s">
        <v>31</v>
      </c>
      <c r="I10" s="9" t="s">
        <v>42</v>
      </c>
      <c r="J10" s="17">
        <v>49654</v>
      </c>
      <c r="K10" s="18">
        <v>90000</v>
      </c>
      <c r="L10" s="18">
        <v>0</v>
      </c>
      <c r="M10" s="18">
        <v>0</v>
      </c>
      <c r="N10" s="17">
        <v>49654</v>
      </c>
      <c r="O10" s="19">
        <v>0</v>
      </c>
      <c r="P10" s="17">
        <f>IF(J10&gt;0,J10,0)</f>
        <v>49654</v>
      </c>
      <c r="Q10" s="17">
        <f>IF(J10&lt;0,J10,0)</f>
        <v>0</v>
      </c>
      <c r="R10" s="17" t="str">
        <f>IF(J10&lt;0,"",IF(J10-O10=0,"100% Revenue Backed","Not Revenue Backed"))</f>
        <v>Not Revenue Backed</v>
      </c>
      <c r="S10" s="17">
        <f>IF(J10-O10=0,J10,0)</f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s="23" customFormat="1" ht="13.5" customHeight="1">
      <c r="A11" s="16">
        <v>17</v>
      </c>
      <c r="B11" s="9" t="s">
        <v>25</v>
      </c>
      <c r="C11" s="9" t="s">
        <v>26</v>
      </c>
      <c r="D11" s="9" t="s">
        <v>27</v>
      </c>
      <c r="E11" s="9" t="s">
        <v>39</v>
      </c>
      <c r="F11" s="9" t="s">
        <v>37</v>
      </c>
      <c r="G11" s="16" t="s">
        <v>30</v>
      </c>
      <c r="H11" s="16" t="s">
        <v>43</v>
      </c>
      <c r="I11" s="9" t="s">
        <v>44</v>
      </c>
      <c r="J11" s="17">
        <v>10000</v>
      </c>
      <c r="K11" s="18">
        <v>31761</v>
      </c>
      <c r="L11" s="18">
        <v>0</v>
      </c>
      <c r="M11" s="18">
        <v>0</v>
      </c>
      <c r="N11" s="17">
        <v>10000</v>
      </c>
      <c r="O11" s="19">
        <v>0</v>
      </c>
      <c r="P11" s="17">
        <f>IF(J11&gt;0,J11,0)</f>
        <v>10000</v>
      </c>
      <c r="Q11" s="17">
        <f>IF(J11&lt;0,J11,0)</f>
        <v>0</v>
      </c>
      <c r="R11" s="17" t="str">
        <f>IF(J11&lt;0,"",IF(J11-O11=0,"100% Revenue Backed","Not Revenue Backed"))</f>
        <v>Not Revenue Backed</v>
      </c>
      <c r="S11" s="17">
        <f>IF(J11-O11=0,J11,0)</f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s="23" customFormat="1" ht="13.5" customHeight="1">
      <c r="A12" s="16">
        <v>17</v>
      </c>
      <c r="B12" s="9" t="s">
        <v>25</v>
      </c>
      <c r="C12" s="9" t="s">
        <v>26</v>
      </c>
      <c r="D12" s="9" t="s">
        <v>27</v>
      </c>
      <c r="E12" s="9" t="s">
        <v>45</v>
      </c>
      <c r="F12" s="9" t="s">
        <v>37</v>
      </c>
      <c r="G12" s="16" t="s">
        <v>30</v>
      </c>
      <c r="H12" s="16" t="s">
        <v>31</v>
      </c>
      <c r="I12" s="24" t="s">
        <v>46</v>
      </c>
      <c r="J12" s="25">
        <v>137180</v>
      </c>
      <c r="K12" s="26">
        <v>1000</v>
      </c>
      <c r="L12" s="26">
        <v>0</v>
      </c>
      <c r="M12" s="26">
        <v>0</v>
      </c>
      <c r="N12" s="25">
        <v>137180</v>
      </c>
      <c r="O12" s="19">
        <v>0</v>
      </c>
      <c r="P12" s="17">
        <f>IF(J12&gt;0,J12,0)</f>
        <v>137180</v>
      </c>
      <c r="Q12" s="17">
        <f>IF(J12&lt;0,J12,0)</f>
        <v>0</v>
      </c>
      <c r="R12" s="17" t="str">
        <f>IF(J12&lt;0,"",IF(J12-O12=0,"100% Revenue Backed","Not Revenue Backed"))</f>
        <v>Not Revenue Backed</v>
      </c>
      <c r="S12" s="17">
        <f>IF(J12-O12=0,J12,0)</f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s="23" customFormat="1" ht="13.5" customHeight="1">
      <c r="A13" s="16">
        <v>21</v>
      </c>
      <c r="B13" s="9"/>
      <c r="C13" s="9"/>
      <c r="D13" s="9"/>
      <c r="E13" s="9"/>
      <c r="F13" s="9" t="s">
        <v>47</v>
      </c>
      <c r="G13" s="16"/>
      <c r="H13" s="16"/>
      <c r="I13" s="9" t="s">
        <v>48</v>
      </c>
      <c r="J13" s="17">
        <v>25000</v>
      </c>
      <c r="K13" s="18"/>
      <c r="L13" s="18"/>
      <c r="M13" s="18"/>
      <c r="N13" s="17">
        <v>25000</v>
      </c>
      <c r="O13" s="19"/>
      <c r="P13" s="17"/>
      <c r="Q13" s="17"/>
      <c r="R13" s="17"/>
      <c r="S13" s="17"/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s="23" customFormat="1" ht="13.5" customHeight="1">
      <c r="A14" s="16">
        <v>26</v>
      </c>
      <c r="B14" s="9" t="s">
        <v>25</v>
      </c>
      <c r="C14" s="9" t="s">
        <v>26</v>
      </c>
      <c r="D14" s="9" t="s">
        <v>27</v>
      </c>
      <c r="E14" s="9" t="s">
        <v>49</v>
      </c>
      <c r="F14" s="9" t="s">
        <v>50</v>
      </c>
      <c r="G14" s="16" t="s">
        <v>30</v>
      </c>
      <c r="H14" s="16" t="s">
        <v>31</v>
      </c>
      <c r="I14" s="9" t="s">
        <v>51</v>
      </c>
      <c r="J14" s="17">
        <v>38525</v>
      </c>
      <c r="K14" s="18">
        <v>9985</v>
      </c>
      <c r="L14" s="18">
        <v>0</v>
      </c>
      <c r="M14" s="18">
        <v>0</v>
      </c>
      <c r="N14" s="17">
        <v>38525</v>
      </c>
      <c r="O14" s="19">
        <v>0</v>
      </c>
      <c r="P14" s="17">
        <f aca="true" t="shared" si="0" ref="P14:P21">IF(J14&gt;0,J14,0)</f>
        <v>38525</v>
      </c>
      <c r="Q14" s="17">
        <f aca="true" t="shared" si="1" ref="Q14:Q21">IF(J14&lt;0,J14,0)</f>
        <v>0</v>
      </c>
      <c r="R14" s="17" t="str">
        <f aca="true" t="shared" si="2" ref="R14:R20">IF(J14&lt;0,"",IF(J14-O14=0,"100% Revenue Backed","Not Revenue Backed"))</f>
        <v>Not Revenue Backed</v>
      </c>
      <c r="S14" s="17">
        <f aca="true" t="shared" si="3" ref="S14:S20">IF(J14-O14=0,J14,0)</f>
        <v>0</v>
      </c>
      <c r="T14" s="20">
        <v>0</v>
      </c>
      <c r="U14" s="20">
        <v>0</v>
      </c>
      <c r="V14" s="20">
        <v>0</v>
      </c>
      <c r="W14" s="20">
        <v>0</v>
      </c>
      <c r="X14" s="20" t="s">
        <v>52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s="23" customFormat="1" ht="13.5" customHeight="1">
      <c r="A15" s="16">
        <v>31</v>
      </c>
      <c r="B15" s="9" t="s">
        <v>25</v>
      </c>
      <c r="C15" s="9" t="s">
        <v>26</v>
      </c>
      <c r="D15" s="9" t="s">
        <v>27</v>
      </c>
      <c r="E15" s="9" t="s">
        <v>53</v>
      </c>
      <c r="F15" s="9" t="s">
        <v>54</v>
      </c>
      <c r="G15" s="16" t="s">
        <v>30</v>
      </c>
      <c r="H15" s="16" t="s">
        <v>31</v>
      </c>
      <c r="I15" s="9" t="s">
        <v>55</v>
      </c>
      <c r="J15" s="17">
        <v>57892</v>
      </c>
      <c r="K15" s="18">
        <v>554127</v>
      </c>
      <c r="L15" s="18">
        <v>0</v>
      </c>
      <c r="M15" s="18">
        <v>0</v>
      </c>
      <c r="N15" s="17">
        <v>57892</v>
      </c>
      <c r="O15" s="19">
        <v>0</v>
      </c>
      <c r="P15" s="17">
        <f t="shared" si="0"/>
        <v>57892</v>
      </c>
      <c r="Q15" s="17">
        <f t="shared" si="1"/>
        <v>0</v>
      </c>
      <c r="R15" s="17" t="str">
        <f t="shared" si="2"/>
        <v>Not Revenue Backed</v>
      </c>
      <c r="S15" s="17">
        <f t="shared" si="3"/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24" ht="13.5" customHeight="1">
      <c r="A16" s="16">
        <v>31</v>
      </c>
      <c r="B16" s="9" t="s">
        <v>25</v>
      </c>
      <c r="C16" s="9" t="s">
        <v>26</v>
      </c>
      <c r="D16" s="9" t="s">
        <v>27</v>
      </c>
      <c r="E16" s="9" t="s">
        <v>56</v>
      </c>
      <c r="F16" s="9" t="s">
        <v>54</v>
      </c>
      <c r="G16" s="16" t="s">
        <v>30</v>
      </c>
      <c r="H16" s="16" t="s">
        <v>57</v>
      </c>
      <c r="I16" s="9" t="s">
        <v>58</v>
      </c>
      <c r="J16" s="17">
        <v>152000</v>
      </c>
      <c r="K16" s="18">
        <v>383198</v>
      </c>
      <c r="L16" s="18">
        <v>0</v>
      </c>
      <c r="M16" s="18">
        <v>0</v>
      </c>
      <c r="N16" s="17">
        <v>152000</v>
      </c>
      <c r="O16" s="19">
        <v>0</v>
      </c>
      <c r="P16" s="17">
        <f t="shared" si="0"/>
        <v>152000</v>
      </c>
      <c r="Q16" s="17">
        <f t="shared" si="1"/>
        <v>0</v>
      </c>
      <c r="R16" s="17" t="str">
        <f t="shared" si="2"/>
        <v>Not Revenue Backed</v>
      </c>
      <c r="S16" s="17">
        <f t="shared" si="3"/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</row>
    <row r="17" spans="1:24" ht="13.5" customHeight="1">
      <c r="A17" s="16">
        <v>31</v>
      </c>
      <c r="B17" s="9" t="s">
        <v>25</v>
      </c>
      <c r="C17" s="9" t="s">
        <v>26</v>
      </c>
      <c r="D17" s="9" t="s">
        <v>27</v>
      </c>
      <c r="E17" s="9" t="s">
        <v>56</v>
      </c>
      <c r="F17" s="9" t="s">
        <v>54</v>
      </c>
      <c r="G17" s="16" t="s">
        <v>30</v>
      </c>
      <c r="H17" s="16" t="s">
        <v>40</v>
      </c>
      <c r="I17" s="9" t="s">
        <v>59</v>
      </c>
      <c r="J17" s="17">
        <v>111562</v>
      </c>
      <c r="K17" s="18">
        <v>71562</v>
      </c>
      <c r="L17" s="18">
        <v>0</v>
      </c>
      <c r="M17" s="18">
        <v>0</v>
      </c>
      <c r="N17" s="17">
        <v>111562</v>
      </c>
      <c r="O17" s="19">
        <v>0</v>
      </c>
      <c r="P17" s="17">
        <f t="shared" si="0"/>
        <v>111562</v>
      </c>
      <c r="Q17" s="17">
        <f t="shared" si="1"/>
        <v>0</v>
      </c>
      <c r="R17" s="17" t="str">
        <f t="shared" si="2"/>
        <v>Not Revenue Backed</v>
      </c>
      <c r="S17" s="17">
        <f t="shared" si="3"/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</row>
    <row r="18" spans="1:74" s="21" customFormat="1" ht="13.5" customHeight="1">
      <c r="A18" s="16">
        <v>31</v>
      </c>
      <c r="B18" s="9" t="s">
        <v>25</v>
      </c>
      <c r="C18" s="9" t="s">
        <v>26</v>
      </c>
      <c r="D18" s="9" t="s">
        <v>27</v>
      </c>
      <c r="E18" s="9" t="s">
        <v>56</v>
      </c>
      <c r="F18" s="9" t="s">
        <v>54</v>
      </c>
      <c r="G18" s="16" t="s">
        <v>30</v>
      </c>
      <c r="H18" s="16" t="s">
        <v>31</v>
      </c>
      <c r="I18" s="9" t="s">
        <v>60</v>
      </c>
      <c r="J18" s="17">
        <v>457610</v>
      </c>
      <c r="K18" s="18">
        <v>25939</v>
      </c>
      <c r="L18" s="18">
        <v>0</v>
      </c>
      <c r="M18" s="18">
        <v>0</v>
      </c>
      <c r="N18" s="17">
        <v>457610</v>
      </c>
      <c r="O18" s="19">
        <v>0</v>
      </c>
      <c r="P18" s="17">
        <f t="shared" si="0"/>
        <v>457610</v>
      </c>
      <c r="Q18" s="17">
        <f t="shared" si="1"/>
        <v>0</v>
      </c>
      <c r="R18" s="17" t="str">
        <f t="shared" si="2"/>
        <v>Not Revenue Backed</v>
      </c>
      <c r="S18" s="17">
        <f t="shared" si="3"/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1:24" ht="13.5" customHeight="1">
      <c r="A19" s="16">
        <v>31</v>
      </c>
      <c r="B19" s="9" t="s">
        <v>25</v>
      </c>
      <c r="C19" s="9" t="s">
        <v>26</v>
      </c>
      <c r="D19" s="9" t="s">
        <v>27</v>
      </c>
      <c r="E19" s="9" t="s">
        <v>56</v>
      </c>
      <c r="F19" s="9" t="s">
        <v>54</v>
      </c>
      <c r="G19" s="16" t="s">
        <v>30</v>
      </c>
      <c r="H19" s="16" t="s">
        <v>43</v>
      </c>
      <c r="I19" s="9" t="s">
        <v>61</v>
      </c>
      <c r="J19" s="17">
        <v>90707</v>
      </c>
      <c r="K19" s="18">
        <v>11146</v>
      </c>
      <c r="L19" s="18">
        <v>0</v>
      </c>
      <c r="M19" s="18">
        <v>0</v>
      </c>
      <c r="N19" s="17">
        <v>90707</v>
      </c>
      <c r="O19" s="19">
        <v>0</v>
      </c>
      <c r="P19" s="17">
        <f t="shared" si="0"/>
        <v>90707</v>
      </c>
      <c r="Q19" s="17">
        <f t="shared" si="1"/>
        <v>0</v>
      </c>
      <c r="R19" s="17" t="str">
        <f t="shared" si="2"/>
        <v>Not Revenue Backed</v>
      </c>
      <c r="S19" s="17">
        <f t="shared" si="3"/>
        <v>0</v>
      </c>
      <c r="T19" s="20">
        <v>0</v>
      </c>
      <c r="U19" s="20">
        <v>0</v>
      </c>
      <c r="V19" s="20">
        <v>1</v>
      </c>
      <c r="W19" s="20">
        <v>1</v>
      </c>
      <c r="X19" s="20">
        <v>0</v>
      </c>
    </row>
    <row r="20" spans="1:24" ht="13.5" customHeight="1">
      <c r="A20" s="16" t="s">
        <v>62</v>
      </c>
      <c r="B20" s="9" t="s">
        <v>25</v>
      </c>
      <c r="C20" s="9" t="s">
        <v>26</v>
      </c>
      <c r="D20" s="9" t="s">
        <v>27</v>
      </c>
      <c r="E20" s="9" t="s">
        <v>63</v>
      </c>
      <c r="F20" s="9" t="s">
        <v>64</v>
      </c>
      <c r="G20" s="16" t="s">
        <v>30</v>
      </c>
      <c r="H20" s="16" t="s">
        <v>31</v>
      </c>
      <c r="I20" s="9" t="s">
        <v>65</v>
      </c>
      <c r="J20" s="17">
        <v>225418</v>
      </c>
      <c r="K20" s="18">
        <v>4257</v>
      </c>
      <c r="L20" s="18">
        <v>0</v>
      </c>
      <c r="M20" s="18">
        <v>0</v>
      </c>
      <c r="N20" s="17">
        <v>225418</v>
      </c>
      <c r="O20" s="19">
        <v>0</v>
      </c>
      <c r="P20" s="17">
        <f t="shared" si="0"/>
        <v>225418</v>
      </c>
      <c r="Q20" s="17">
        <f t="shared" si="1"/>
        <v>0</v>
      </c>
      <c r="R20" s="17" t="str">
        <f t="shared" si="2"/>
        <v>Not Revenue Backed</v>
      </c>
      <c r="S20" s="17">
        <f t="shared" si="3"/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</row>
    <row r="21" spans="1:24" ht="13.5" customHeight="1">
      <c r="A21" s="16">
        <v>40</v>
      </c>
      <c r="B21" s="9"/>
      <c r="C21" s="9"/>
      <c r="D21" s="9"/>
      <c r="E21" s="9"/>
      <c r="F21" s="9" t="s">
        <v>66</v>
      </c>
      <c r="G21" s="16"/>
      <c r="H21" s="16"/>
      <c r="I21" s="9" t="s">
        <v>67</v>
      </c>
      <c r="J21" s="22">
        <v>0</v>
      </c>
      <c r="K21" s="18"/>
      <c r="L21" s="18"/>
      <c r="M21" s="18"/>
      <c r="N21" s="17">
        <v>9000</v>
      </c>
      <c r="O21" s="19"/>
      <c r="P21" s="17">
        <f t="shared" si="0"/>
        <v>0</v>
      </c>
      <c r="Q21" s="17">
        <f t="shared" si="1"/>
        <v>0</v>
      </c>
      <c r="R21" s="17"/>
      <c r="S21" s="17"/>
      <c r="T21" s="20"/>
      <c r="U21" s="20">
        <v>0</v>
      </c>
      <c r="V21" s="20">
        <v>0</v>
      </c>
      <c r="W21" s="20">
        <v>0</v>
      </c>
      <c r="X21" s="20" t="s">
        <v>52</v>
      </c>
    </row>
    <row r="22" spans="1:24" ht="13.5" customHeight="1">
      <c r="A22" s="16">
        <v>41</v>
      </c>
      <c r="B22" s="9"/>
      <c r="C22" s="9"/>
      <c r="D22" s="9"/>
      <c r="E22" s="9"/>
      <c r="F22" s="9" t="s">
        <v>68</v>
      </c>
      <c r="G22" s="16"/>
      <c r="H22" s="16"/>
      <c r="I22" s="9" t="s">
        <v>69</v>
      </c>
      <c r="J22" s="17">
        <v>25200</v>
      </c>
      <c r="K22" s="18"/>
      <c r="L22" s="18"/>
      <c r="M22" s="18"/>
      <c r="N22" s="17">
        <v>25200</v>
      </c>
      <c r="O22" s="19"/>
      <c r="P22" s="17"/>
      <c r="Q22" s="17"/>
      <c r="R22" s="17"/>
      <c r="S22" s="17"/>
      <c r="T22" s="20">
        <v>0</v>
      </c>
      <c r="U22" s="20">
        <v>0</v>
      </c>
      <c r="V22" s="20">
        <v>0</v>
      </c>
      <c r="W22" s="20">
        <v>0</v>
      </c>
      <c r="X22" s="20" t="s">
        <v>52</v>
      </c>
    </row>
    <row r="23" spans="1:24" ht="13.5" customHeight="1">
      <c r="A23" s="16">
        <v>41</v>
      </c>
      <c r="B23" s="9"/>
      <c r="C23" s="9"/>
      <c r="D23" s="9"/>
      <c r="E23" s="9"/>
      <c r="F23" s="9" t="s">
        <v>68</v>
      </c>
      <c r="G23" s="16"/>
      <c r="H23" s="16"/>
      <c r="I23" s="24" t="s">
        <v>70</v>
      </c>
      <c r="J23" s="25">
        <v>2499</v>
      </c>
      <c r="K23" s="26"/>
      <c r="L23" s="26"/>
      <c r="M23" s="26"/>
      <c r="N23" s="22">
        <v>0</v>
      </c>
      <c r="O23" s="19">
        <v>0</v>
      </c>
      <c r="P23" s="17">
        <f>IF(J23&gt;0,J23,0)</f>
        <v>2499</v>
      </c>
      <c r="Q23" s="17">
        <f>IF(J23&lt;0,J23,0)</f>
        <v>0</v>
      </c>
      <c r="R23" s="17" t="str">
        <f>IF(J23&lt;0,"",IF(J23-O23=0,"100% Revenue Backed","Not Revenue Backed"))</f>
        <v>Not Revenue Backed</v>
      </c>
      <c r="S23" s="17">
        <f>IF(J23-O23=0,J23,0)</f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</row>
    <row r="24" spans="1:24" ht="13.5" customHeight="1">
      <c r="A24" s="16">
        <v>41</v>
      </c>
      <c r="B24" s="9"/>
      <c r="C24" s="9"/>
      <c r="D24" s="9"/>
      <c r="E24" s="9"/>
      <c r="F24" s="9" t="s">
        <v>68</v>
      </c>
      <c r="G24" s="16"/>
      <c r="H24" s="16"/>
      <c r="I24" s="9" t="s">
        <v>71</v>
      </c>
      <c r="J24" s="17">
        <v>2400</v>
      </c>
      <c r="K24" s="18"/>
      <c r="L24" s="18"/>
      <c r="M24" s="18"/>
      <c r="N24" s="22">
        <v>0</v>
      </c>
      <c r="O24" s="19">
        <v>0</v>
      </c>
      <c r="P24" s="17"/>
      <c r="Q24" s="17"/>
      <c r="R24" s="17"/>
      <c r="S24" s="17"/>
      <c r="T24" s="20">
        <v>0</v>
      </c>
      <c r="U24" s="20">
        <v>0</v>
      </c>
      <c r="V24" s="20">
        <v>0</v>
      </c>
      <c r="W24" s="20">
        <v>0</v>
      </c>
      <c r="X24" s="20">
        <v>0</v>
      </c>
    </row>
    <row r="25" spans="1:24" ht="13.5" customHeight="1">
      <c r="A25" s="16">
        <v>41</v>
      </c>
      <c r="B25" s="9"/>
      <c r="C25" s="9"/>
      <c r="D25" s="9"/>
      <c r="E25" s="9"/>
      <c r="F25" s="9" t="s">
        <v>68</v>
      </c>
      <c r="G25" s="16"/>
      <c r="H25" s="16"/>
      <c r="I25" s="9" t="s">
        <v>72</v>
      </c>
      <c r="J25" s="22">
        <v>0</v>
      </c>
      <c r="K25" s="18"/>
      <c r="L25" s="18"/>
      <c r="M25" s="18"/>
      <c r="N25" s="18">
        <v>23400</v>
      </c>
      <c r="O25" s="19"/>
      <c r="P25" s="17"/>
      <c r="Q25" s="17"/>
      <c r="R25" s="17"/>
      <c r="S25" s="17"/>
      <c r="T25" s="20">
        <v>0</v>
      </c>
      <c r="U25" s="20">
        <v>0</v>
      </c>
      <c r="V25" s="20">
        <v>0</v>
      </c>
      <c r="W25" s="20">
        <v>0</v>
      </c>
      <c r="X25" s="20">
        <v>0</v>
      </c>
    </row>
    <row r="26" spans="1:24" ht="13.5" customHeight="1">
      <c r="A26" s="16">
        <v>41</v>
      </c>
      <c r="B26" s="9"/>
      <c r="C26" s="9"/>
      <c r="D26" s="9"/>
      <c r="E26" s="9"/>
      <c r="F26" s="9" t="s">
        <v>68</v>
      </c>
      <c r="G26" s="16"/>
      <c r="H26" s="16"/>
      <c r="I26" s="9" t="s">
        <v>73</v>
      </c>
      <c r="J26" s="17">
        <v>10000</v>
      </c>
      <c r="K26" s="18"/>
      <c r="L26" s="18"/>
      <c r="M26" s="18"/>
      <c r="N26" s="17">
        <v>10000</v>
      </c>
      <c r="O26" s="19">
        <v>0</v>
      </c>
      <c r="P26" s="17"/>
      <c r="Q26" s="17"/>
      <c r="R26" s="17"/>
      <c r="S26" s="17"/>
      <c r="T26" s="20">
        <v>0</v>
      </c>
      <c r="U26" s="20">
        <v>0</v>
      </c>
      <c r="V26" s="20">
        <v>0</v>
      </c>
      <c r="W26" s="20">
        <v>0</v>
      </c>
      <c r="X26" s="20">
        <v>0</v>
      </c>
    </row>
    <row r="27" spans="1:24" ht="13.5" customHeight="1">
      <c r="A27" s="27"/>
      <c r="B27" s="28"/>
      <c r="C27" s="28"/>
      <c r="D27" s="28"/>
      <c r="E27" s="28"/>
      <c r="F27" s="29"/>
      <c r="G27" s="16"/>
      <c r="H27" s="16"/>
      <c r="I27" s="10" t="s">
        <v>74</v>
      </c>
      <c r="J27" s="30">
        <f>SUM(J4:J26)</f>
        <v>1697591</v>
      </c>
      <c r="K27" s="14"/>
      <c r="L27" s="14"/>
      <c r="M27" s="14"/>
      <c r="N27" s="30">
        <f>SUM(N4:N26)</f>
        <v>1675092</v>
      </c>
      <c r="O27" s="30">
        <f>SUM(O4:O26)</f>
        <v>0</v>
      </c>
      <c r="P27" s="13"/>
      <c r="Q27" s="13"/>
      <c r="R27" s="13"/>
      <c r="S27" s="13"/>
      <c r="T27" s="31">
        <f>SUM(T4:T26)</f>
        <v>0</v>
      </c>
      <c r="U27" s="31"/>
      <c r="V27" s="31">
        <f>SUM(V4:V26)</f>
        <v>1</v>
      </c>
      <c r="W27" s="31">
        <f>SUM(W4:W26)</f>
        <v>1</v>
      </c>
      <c r="X27" s="31"/>
    </row>
    <row r="28" spans="1:24" ht="13.5" customHeight="1">
      <c r="A28" s="32"/>
      <c r="B28" s="33"/>
      <c r="C28" s="33"/>
      <c r="D28" s="33"/>
      <c r="E28" s="33"/>
      <c r="F28" s="33"/>
      <c r="G28" s="34"/>
      <c r="H28" s="35"/>
      <c r="I28" s="36"/>
      <c r="J28" s="37"/>
      <c r="K28" s="38"/>
      <c r="L28" s="38"/>
      <c r="M28" s="38"/>
      <c r="N28" s="38"/>
      <c r="O28" s="37"/>
      <c r="P28" s="39"/>
      <c r="Q28" s="39"/>
      <c r="R28" s="39"/>
      <c r="S28" s="39"/>
      <c r="T28" s="40"/>
      <c r="U28" s="40"/>
      <c r="V28" s="40"/>
      <c r="W28" s="40"/>
      <c r="X28" s="40"/>
    </row>
    <row r="29" spans="1:24" ht="13.5" customHeight="1">
      <c r="A29" s="8"/>
      <c r="B29" s="9"/>
      <c r="C29" s="9"/>
      <c r="D29" s="9"/>
      <c r="E29" s="9"/>
      <c r="F29" s="10" t="s">
        <v>75</v>
      </c>
      <c r="G29" s="11"/>
      <c r="H29" s="11"/>
      <c r="I29" s="12"/>
      <c r="J29" s="13"/>
      <c r="K29" s="14"/>
      <c r="L29" s="14"/>
      <c r="M29" s="14"/>
      <c r="N29" s="14"/>
      <c r="O29" s="13"/>
      <c r="P29" s="13"/>
      <c r="Q29" s="13"/>
      <c r="R29" s="13"/>
      <c r="S29" s="13"/>
      <c r="T29" s="15"/>
      <c r="U29" s="15"/>
      <c r="V29" s="15"/>
      <c r="W29" s="15"/>
      <c r="X29" s="15"/>
    </row>
    <row r="30" spans="1:24" ht="13.5" customHeight="1" hidden="1">
      <c r="A30" s="16"/>
      <c r="B30" s="9"/>
      <c r="C30" s="9"/>
      <c r="D30" s="9"/>
      <c r="E30" s="9"/>
      <c r="F30" s="41" t="s">
        <v>76</v>
      </c>
      <c r="G30" s="16"/>
      <c r="H30" s="16"/>
      <c r="I30" s="9"/>
      <c r="J30" s="17"/>
      <c r="K30" s="18"/>
      <c r="L30" s="18"/>
      <c r="M30" s="18"/>
      <c r="N30" s="18"/>
      <c r="O30" s="17"/>
      <c r="P30" s="17"/>
      <c r="Q30" s="17"/>
      <c r="R30" s="17"/>
      <c r="S30" s="17"/>
      <c r="T30" s="20"/>
      <c r="U30" s="20"/>
      <c r="V30" s="20"/>
      <c r="W30" s="20"/>
      <c r="X30" s="20"/>
    </row>
    <row r="31" spans="1:24" ht="13.5" customHeight="1">
      <c r="A31" s="42">
        <v>53</v>
      </c>
      <c r="B31" s="43" t="s">
        <v>77</v>
      </c>
      <c r="C31" s="43" t="s">
        <v>78</v>
      </c>
      <c r="D31" s="43" t="s">
        <v>79</v>
      </c>
      <c r="E31" s="43" t="s">
        <v>80</v>
      </c>
      <c r="F31" s="43" t="s">
        <v>81</v>
      </c>
      <c r="G31" s="42" t="s">
        <v>30</v>
      </c>
      <c r="H31" s="42" t="s">
        <v>31</v>
      </c>
      <c r="I31" s="43" t="s">
        <v>82</v>
      </c>
      <c r="J31" s="44">
        <v>22500</v>
      </c>
      <c r="K31" s="45">
        <v>41649</v>
      </c>
      <c r="L31" s="45">
        <v>0</v>
      </c>
      <c r="M31" s="45">
        <v>0</v>
      </c>
      <c r="N31" s="44">
        <v>22500</v>
      </c>
      <c r="O31" s="46">
        <v>0</v>
      </c>
      <c r="P31" s="44">
        <f>IF(J31&gt;0,J31,0)</f>
        <v>22500</v>
      </c>
      <c r="Q31" s="44">
        <f>IF(J31&lt;0,J31,0)</f>
        <v>0</v>
      </c>
      <c r="R31" s="44" t="str">
        <f>IF(J31&lt;0,"",IF(J31-O31=0,"100% Revenue Backed","Not Revenue Backed"))</f>
        <v>Not Revenue Backed</v>
      </c>
      <c r="S31" s="44">
        <f>IF(J31-O31=0,J31,0)</f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</row>
    <row r="32" spans="1:74" s="50" customFormat="1" ht="12.75">
      <c r="A32" s="48">
        <v>67</v>
      </c>
      <c r="B32" s="49"/>
      <c r="F32" s="50" t="s">
        <v>83</v>
      </c>
      <c r="G32" s="48"/>
      <c r="H32" s="48"/>
      <c r="I32" s="50" t="s">
        <v>84</v>
      </c>
      <c r="J32" s="51">
        <v>190754</v>
      </c>
      <c r="N32" s="51">
        <v>190754</v>
      </c>
      <c r="O32" s="52">
        <v>0</v>
      </c>
      <c r="T32" s="52">
        <v>0</v>
      </c>
      <c r="U32" s="52">
        <v>0</v>
      </c>
      <c r="V32" s="52">
        <v>0</v>
      </c>
      <c r="W32" s="52">
        <v>0</v>
      </c>
      <c r="X32" s="47">
        <v>0</v>
      </c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</row>
    <row r="33" spans="1:74" s="23" customFormat="1" ht="13.5" customHeight="1">
      <c r="A33" s="54">
        <v>68</v>
      </c>
      <c r="B33" s="55" t="s">
        <v>77</v>
      </c>
      <c r="C33" s="55" t="s">
        <v>85</v>
      </c>
      <c r="D33" s="55" t="s">
        <v>86</v>
      </c>
      <c r="E33" s="55" t="s">
        <v>87</v>
      </c>
      <c r="F33" s="55" t="s">
        <v>88</v>
      </c>
      <c r="G33" s="54" t="s">
        <v>30</v>
      </c>
      <c r="H33" s="54" t="s">
        <v>57</v>
      </c>
      <c r="I33" s="55" t="s">
        <v>89</v>
      </c>
      <c r="J33" s="56">
        <v>500000</v>
      </c>
      <c r="K33" s="57">
        <v>1300000</v>
      </c>
      <c r="L33" s="57">
        <v>0</v>
      </c>
      <c r="M33" s="57">
        <v>0</v>
      </c>
      <c r="N33" s="56">
        <v>500000</v>
      </c>
      <c r="O33" s="58">
        <v>0</v>
      </c>
      <c r="P33" s="56">
        <f aca="true" t="shared" si="4" ref="P33:P55">IF(J33&gt;0,J33,0)</f>
        <v>500000</v>
      </c>
      <c r="Q33" s="56">
        <f aca="true" t="shared" si="5" ref="Q33:Q55">IF(J33&lt;0,J33,0)</f>
        <v>0</v>
      </c>
      <c r="R33" s="56" t="str">
        <f aca="true" t="shared" si="6" ref="R33:R40">IF(J33&lt;0,"",IF(J33-O33=0,"100% Revenue Backed","Not Revenue Backed"))</f>
        <v>Not Revenue Backed</v>
      </c>
      <c r="S33" s="56">
        <f aca="true" t="shared" si="7" ref="S33:S40">IF(J33-O33=0,J33,0)</f>
        <v>0</v>
      </c>
      <c r="T33" s="59">
        <v>0</v>
      </c>
      <c r="U33" s="59">
        <v>0</v>
      </c>
      <c r="V33" s="59">
        <v>0</v>
      </c>
      <c r="W33" s="59">
        <v>0</v>
      </c>
      <c r="X33" s="47">
        <v>0</v>
      </c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</row>
    <row r="34" spans="1:24" ht="13.5" customHeight="1">
      <c r="A34" s="16">
        <v>68</v>
      </c>
      <c r="B34" s="9" t="s">
        <v>77</v>
      </c>
      <c r="C34" s="9" t="s">
        <v>85</v>
      </c>
      <c r="D34" s="9" t="s">
        <v>86</v>
      </c>
      <c r="E34" s="9" t="s">
        <v>87</v>
      </c>
      <c r="F34" s="9" t="s">
        <v>88</v>
      </c>
      <c r="G34" s="16" t="s">
        <v>30</v>
      </c>
      <c r="H34" s="16" t="s">
        <v>90</v>
      </c>
      <c r="I34" s="9" t="s">
        <v>91</v>
      </c>
      <c r="J34" s="17">
        <v>1220429</v>
      </c>
      <c r="K34" s="18">
        <v>1220429</v>
      </c>
      <c r="L34" s="18">
        <v>0</v>
      </c>
      <c r="M34" s="18">
        <v>0</v>
      </c>
      <c r="N34" s="17">
        <v>1220429</v>
      </c>
      <c r="O34" s="19">
        <v>0</v>
      </c>
      <c r="P34" s="17">
        <f t="shared" si="4"/>
        <v>1220429</v>
      </c>
      <c r="Q34" s="17">
        <f t="shared" si="5"/>
        <v>0</v>
      </c>
      <c r="R34" s="17" t="str">
        <f t="shared" si="6"/>
        <v>Not Revenue Backed</v>
      </c>
      <c r="S34" s="17">
        <f t="shared" si="7"/>
        <v>0</v>
      </c>
      <c r="T34" s="20">
        <v>0</v>
      </c>
      <c r="U34" s="20">
        <v>0</v>
      </c>
      <c r="V34" s="20">
        <v>0</v>
      </c>
      <c r="W34" s="20">
        <v>0</v>
      </c>
      <c r="X34" s="47">
        <v>0</v>
      </c>
    </row>
    <row r="35" spans="1:24" ht="13.5" customHeight="1">
      <c r="A35" s="16">
        <v>68</v>
      </c>
      <c r="B35" s="9" t="s">
        <v>77</v>
      </c>
      <c r="C35" s="9" t="s">
        <v>85</v>
      </c>
      <c r="D35" s="9" t="s">
        <v>86</v>
      </c>
      <c r="E35" s="9" t="s">
        <v>87</v>
      </c>
      <c r="F35" s="9" t="s">
        <v>88</v>
      </c>
      <c r="G35" s="16" t="s">
        <v>30</v>
      </c>
      <c r="H35" s="16" t="s">
        <v>40</v>
      </c>
      <c r="I35" s="9" t="s">
        <v>92</v>
      </c>
      <c r="J35" s="17">
        <v>29443</v>
      </c>
      <c r="K35" s="18">
        <v>245524</v>
      </c>
      <c r="L35" s="18">
        <v>0</v>
      </c>
      <c r="M35" s="18">
        <v>0</v>
      </c>
      <c r="N35" s="17">
        <v>29443</v>
      </c>
      <c r="O35" s="19">
        <v>0</v>
      </c>
      <c r="P35" s="17">
        <f t="shared" si="4"/>
        <v>29443</v>
      </c>
      <c r="Q35" s="17">
        <f t="shared" si="5"/>
        <v>0</v>
      </c>
      <c r="R35" s="17" t="str">
        <f t="shared" si="6"/>
        <v>Not Revenue Backed</v>
      </c>
      <c r="S35" s="17">
        <f t="shared" si="7"/>
        <v>0</v>
      </c>
      <c r="T35" s="20">
        <v>0</v>
      </c>
      <c r="U35" s="20">
        <v>0</v>
      </c>
      <c r="V35" s="20">
        <v>0</v>
      </c>
      <c r="W35" s="20">
        <v>0</v>
      </c>
      <c r="X35" s="47">
        <v>0</v>
      </c>
    </row>
    <row r="36" spans="1:24" ht="13.5" customHeight="1">
      <c r="A36" s="16">
        <v>71</v>
      </c>
      <c r="B36" s="9" t="s">
        <v>77</v>
      </c>
      <c r="C36" s="9" t="s">
        <v>85</v>
      </c>
      <c r="D36" s="9" t="s">
        <v>86</v>
      </c>
      <c r="E36" s="9" t="s">
        <v>87</v>
      </c>
      <c r="F36" s="9" t="s">
        <v>93</v>
      </c>
      <c r="G36" s="16" t="s">
        <v>30</v>
      </c>
      <c r="H36" s="16" t="s">
        <v>31</v>
      </c>
      <c r="I36" s="9" t="s">
        <v>94</v>
      </c>
      <c r="J36" s="17">
        <v>89950</v>
      </c>
      <c r="K36" s="18">
        <v>100000</v>
      </c>
      <c r="L36" s="18">
        <v>0</v>
      </c>
      <c r="M36" s="18">
        <v>0</v>
      </c>
      <c r="N36" s="17">
        <v>89950</v>
      </c>
      <c r="O36" s="19">
        <v>89950</v>
      </c>
      <c r="P36" s="17">
        <f t="shared" si="4"/>
        <v>89950</v>
      </c>
      <c r="Q36" s="17">
        <f t="shared" si="5"/>
        <v>0</v>
      </c>
      <c r="R36" s="17" t="str">
        <f t="shared" si="6"/>
        <v>100% Revenue Backed</v>
      </c>
      <c r="S36" s="17">
        <f t="shared" si="7"/>
        <v>89950</v>
      </c>
      <c r="T36" s="20">
        <v>0</v>
      </c>
      <c r="U36" s="20">
        <v>0</v>
      </c>
      <c r="V36" s="20">
        <v>0</v>
      </c>
      <c r="W36" s="20">
        <v>0</v>
      </c>
      <c r="X36" s="47">
        <v>0</v>
      </c>
    </row>
    <row r="37" spans="1:24" ht="13.5" customHeight="1">
      <c r="A37" s="16">
        <v>71</v>
      </c>
      <c r="B37" s="9" t="s">
        <v>77</v>
      </c>
      <c r="C37" s="9" t="s">
        <v>95</v>
      </c>
      <c r="D37" s="9" t="s">
        <v>96</v>
      </c>
      <c r="E37" s="9" t="s">
        <v>97</v>
      </c>
      <c r="F37" s="9" t="s">
        <v>93</v>
      </c>
      <c r="G37" s="16" t="s">
        <v>30</v>
      </c>
      <c r="H37" s="16" t="s">
        <v>57</v>
      </c>
      <c r="I37" s="9" t="s">
        <v>98</v>
      </c>
      <c r="J37" s="17">
        <v>75000</v>
      </c>
      <c r="K37" s="18">
        <v>821500</v>
      </c>
      <c r="L37" s="18">
        <v>0</v>
      </c>
      <c r="M37" s="18">
        <v>0</v>
      </c>
      <c r="N37" s="17">
        <v>75000</v>
      </c>
      <c r="O37" s="19">
        <v>75000</v>
      </c>
      <c r="P37" s="17">
        <f t="shared" si="4"/>
        <v>75000</v>
      </c>
      <c r="Q37" s="17">
        <f t="shared" si="5"/>
        <v>0</v>
      </c>
      <c r="R37" s="17" t="str">
        <f t="shared" si="6"/>
        <v>100% Revenue Backed</v>
      </c>
      <c r="S37" s="17">
        <f t="shared" si="7"/>
        <v>75000</v>
      </c>
      <c r="T37" s="20">
        <v>0</v>
      </c>
      <c r="U37" s="20">
        <v>0</v>
      </c>
      <c r="V37" s="20">
        <v>0</v>
      </c>
      <c r="W37" s="20">
        <v>0</v>
      </c>
      <c r="X37" s="47">
        <v>0</v>
      </c>
    </row>
    <row r="38" spans="1:24" ht="13.5" customHeight="1">
      <c r="A38" s="16">
        <v>71</v>
      </c>
      <c r="B38" s="9" t="s">
        <v>77</v>
      </c>
      <c r="C38" s="9" t="s">
        <v>95</v>
      </c>
      <c r="D38" s="9" t="s">
        <v>96</v>
      </c>
      <c r="E38" s="9" t="s">
        <v>97</v>
      </c>
      <c r="F38" s="9" t="s">
        <v>93</v>
      </c>
      <c r="G38" s="16" t="s">
        <v>30</v>
      </c>
      <c r="H38" s="16" t="s">
        <v>90</v>
      </c>
      <c r="I38" s="9" t="s">
        <v>99</v>
      </c>
      <c r="J38" s="17">
        <v>12199</v>
      </c>
      <c r="K38" s="18">
        <v>802617</v>
      </c>
      <c r="L38" s="18">
        <v>0</v>
      </c>
      <c r="M38" s="18">
        <v>0</v>
      </c>
      <c r="N38" s="17">
        <v>12199</v>
      </c>
      <c r="O38" s="19">
        <v>12199</v>
      </c>
      <c r="P38" s="17">
        <f t="shared" si="4"/>
        <v>12199</v>
      </c>
      <c r="Q38" s="17">
        <f t="shared" si="5"/>
        <v>0</v>
      </c>
      <c r="R38" s="17" t="str">
        <f t="shared" si="6"/>
        <v>100% Revenue Backed</v>
      </c>
      <c r="S38" s="17">
        <f t="shared" si="7"/>
        <v>12199</v>
      </c>
      <c r="T38" s="20">
        <v>0</v>
      </c>
      <c r="U38" s="20">
        <v>0</v>
      </c>
      <c r="V38" s="20">
        <v>0</v>
      </c>
      <c r="W38" s="20">
        <v>0</v>
      </c>
      <c r="X38" s="47">
        <v>0</v>
      </c>
    </row>
    <row r="39" spans="1:24" ht="13.5" customHeight="1">
      <c r="A39" s="16">
        <v>72</v>
      </c>
      <c r="B39" s="9" t="s">
        <v>77</v>
      </c>
      <c r="C39" s="9" t="s">
        <v>95</v>
      </c>
      <c r="D39" s="9" t="s">
        <v>96</v>
      </c>
      <c r="E39" s="9" t="s">
        <v>97</v>
      </c>
      <c r="F39" s="9" t="s">
        <v>100</v>
      </c>
      <c r="G39" s="16" t="s">
        <v>30</v>
      </c>
      <c r="H39" s="16" t="s">
        <v>101</v>
      </c>
      <c r="I39" s="9" t="s">
        <v>102</v>
      </c>
      <c r="J39" s="17">
        <v>26600</v>
      </c>
      <c r="K39" s="18">
        <v>402300</v>
      </c>
      <c r="L39" s="18">
        <v>0</v>
      </c>
      <c r="M39" s="18">
        <v>0</v>
      </c>
      <c r="N39" s="17">
        <v>26600</v>
      </c>
      <c r="O39" s="19">
        <v>0</v>
      </c>
      <c r="P39" s="17">
        <f t="shared" si="4"/>
        <v>26600</v>
      </c>
      <c r="Q39" s="17">
        <f t="shared" si="5"/>
        <v>0</v>
      </c>
      <c r="R39" s="17" t="str">
        <f t="shared" si="6"/>
        <v>Not Revenue Backed</v>
      </c>
      <c r="S39" s="17">
        <f t="shared" si="7"/>
        <v>0</v>
      </c>
      <c r="T39" s="20">
        <v>0</v>
      </c>
      <c r="U39" s="20">
        <v>0</v>
      </c>
      <c r="V39" s="20">
        <v>0</v>
      </c>
      <c r="W39" s="20">
        <v>0</v>
      </c>
      <c r="X39" s="47">
        <v>0</v>
      </c>
    </row>
    <row r="40" spans="1:24" ht="13.5" customHeight="1">
      <c r="A40" s="16">
        <v>72</v>
      </c>
      <c r="B40" s="9" t="s">
        <v>77</v>
      </c>
      <c r="C40" s="9" t="s">
        <v>95</v>
      </c>
      <c r="D40" s="9" t="s">
        <v>96</v>
      </c>
      <c r="E40" s="9" t="s">
        <v>97</v>
      </c>
      <c r="F40" s="9" t="s">
        <v>100</v>
      </c>
      <c r="G40" s="16" t="s">
        <v>30</v>
      </c>
      <c r="H40" s="16" t="s">
        <v>40</v>
      </c>
      <c r="I40" s="9" t="s">
        <v>103</v>
      </c>
      <c r="J40" s="17">
        <v>64481</v>
      </c>
      <c r="K40" s="18">
        <v>247922</v>
      </c>
      <c r="L40" s="18">
        <v>0</v>
      </c>
      <c r="M40" s="18">
        <v>0</v>
      </c>
      <c r="N40" s="17">
        <v>64481</v>
      </c>
      <c r="O40" s="19">
        <v>0</v>
      </c>
      <c r="P40" s="17">
        <f t="shared" si="4"/>
        <v>64481</v>
      </c>
      <c r="Q40" s="17">
        <f t="shared" si="5"/>
        <v>0</v>
      </c>
      <c r="R40" s="17" t="str">
        <f t="shared" si="6"/>
        <v>Not Revenue Backed</v>
      </c>
      <c r="S40" s="17">
        <f t="shared" si="7"/>
        <v>0</v>
      </c>
      <c r="T40" s="20">
        <v>0</v>
      </c>
      <c r="U40" s="20">
        <v>0</v>
      </c>
      <c r="V40" s="20">
        <v>0</v>
      </c>
      <c r="W40" s="20">
        <v>0</v>
      </c>
      <c r="X40" s="47">
        <v>0</v>
      </c>
    </row>
    <row r="41" spans="1:24" ht="13.5" customHeight="1">
      <c r="A41" s="16">
        <v>72</v>
      </c>
      <c r="B41" s="9" t="s">
        <v>77</v>
      </c>
      <c r="C41" s="9" t="s">
        <v>95</v>
      </c>
      <c r="D41" s="9" t="s">
        <v>96</v>
      </c>
      <c r="E41" s="9" t="s">
        <v>97</v>
      </c>
      <c r="F41" s="9" t="s">
        <v>100</v>
      </c>
      <c r="G41" s="16"/>
      <c r="H41" s="16"/>
      <c r="I41" s="9" t="s">
        <v>104</v>
      </c>
      <c r="J41" s="22">
        <v>0</v>
      </c>
      <c r="K41" s="18"/>
      <c r="L41" s="18"/>
      <c r="M41" s="18"/>
      <c r="N41" s="17">
        <v>7000</v>
      </c>
      <c r="O41" s="19"/>
      <c r="P41" s="17">
        <f t="shared" si="4"/>
        <v>0</v>
      </c>
      <c r="Q41" s="17">
        <f t="shared" si="5"/>
        <v>0</v>
      </c>
      <c r="R41" s="17"/>
      <c r="S41" s="17"/>
      <c r="T41" s="20">
        <v>0</v>
      </c>
      <c r="U41" s="20">
        <v>0</v>
      </c>
      <c r="V41" s="20">
        <v>0</v>
      </c>
      <c r="W41" s="20">
        <v>0</v>
      </c>
      <c r="X41" s="20" t="s">
        <v>52</v>
      </c>
    </row>
    <row r="42" spans="1:24" ht="13.5" customHeight="1">
      <c r="A42" s="16">
        <v>72</v>
      </c>
      <c r="B42" s="9" t="s">
        <v>77</v>
      </c>
      <c r="C42" s="9" t="s">
        <v>95</v>
      </c>
      <c r="D42" s="9" t="s">
        <v>96</v>
      </c>
      <c r="E42" s="9" t="s">
        <v>97</v>
      </c>
      <c r="F42" s="9" t="s">
        <v>100</v>
      </c>
      <c r="G42" s="16"/>
      <c r="H42" s="16"/>
      <c r="I42" s="9" t="s">
        <v>105</v>
      </c>
      <c r="J42" s="22">
        <v>0</v>
      </c>
      <c r="K42" s="18"/>
      <c r="L42" s="18"/>
      <c r="M42" s="18"/>
      <c r="N42" s="17">
        <v>5500</v>
      </c>
      <c r="O42" s="19"/>
      <c r="P42" s="17">
        <f t="shared" si="4"/>
        <v>0</v>
      </c>
      <c r="Q42" s="17">
        <f t="shared" si="5"/>
        <v>0</v>
      </c>
      <c r="R42" s="17"/>
      <c r="S42" s="17"/>
      <c r="T42" s="20">
        <v>0</v>
      </c>
      <c r="U42" s="20">
        <v>0</v>
      </c>
      <c r="V42" s="20">
        <v>0</v>
      </c>
      <c r="W42" s="20">
        <v>0</v>
      </c>
      <c r="X42" s="47">
        <v>0</v>
      </c>
    </row>
    <row r="43" spans="1:24" ht="13.5" customHeight="1">
      <c r="A43" s="16">
        <v>72</v>
      </c>
      <c r="B43" s="9" t="s">
        <v>77</v>
      </c>
      <c r="C43" s="9" t="s">
        <v>95</v>
      </c>
      <c r="D43" s="9" t="s">
        <v>96</v>
      </c>
      <c r="E43" s="9" t="s">
        <v>97</v>
      </c>
      <c r="F43" s="9" t="s">
        <v>100</v>
      </c>
      <c r="G43" s="16" t="s">
        <v>30</v>
      </c>
      <c r="H43" s="16" t="s">
        <v>106</v>
      </c>
      <c r="I43" s="9" t="s">
        <v>107</v>
      </c>
      <c r="J43" s="17">
        <v>98682</v>
      </c>
      <c r="K43" s="18">
        <v>236000</v>
      </c>
      <c r="L43" s="18">
        <v>0</v>
      </c>
      <c r="M43" s="18">
        <v>0</v>
      </c>
      <c r="N43" s="17">
        <v>98682</v>
      </c>
      <c r="O43" s="19">
        <v>0</v>
      </c>
      <c r="P43" s="17">
        <f t="shared" si="4"/>
        <v>98682</v>
      </c>
      <c r="Q43" s="17">
        <f t="shared" si="5"/>
        <v>0</v>
      </c>
      <c r="R43" s="17" t="str">
        <f aca="true" t="shared" si="8" ref="R43:R55">IF(J43&lt;0,"",IF(J43-O43=0,"100% Revenue Backed","Not Revenue Backed"))</f>
        <v>Not Revenue Backed</v>
      </c>
      <c r="S43" s="17">
        <f aca="true" t="shared" si="9" ref="S43:S55">IF(J43-O43=0,J43,0)</f>
        <v>0</v>
      </c>
      <c r="T43" s="20">
        <v>0</v>
      </c>
      <c r="U43" s="20">
        <v>0</v>
      </c>
      <c r="V43" s="20">
        <v>0</v>
      </c>
      <c r="W43" s="20">
        <v>0</v>
      </c>
      <c r="X43" s="47">
        <v>0</v>
      </c>
    </row>
    <row r="44" spans="1:74" s="23" customFormat="1" ht="13.5" customHeight="1">
      <c r="A44" s="16">
        <v>72</v>
      </c>
      <c r="B44" s="9" t="s">
        <v>77</v>
      </c>
      <c r="C44" s="9" t="s">
        <v>95</v>
      </c>
      <c r="D44" s="9" t="s">
        <v>96</v>
      </c>
      <c r="E44" s="9" t="s">
        <v>97</v>
      </c>
      <c r="F44" s="9" t="s">
        <v>100</v>
      </c>
      <c r="G44" s="16" t="s">
        <v>30</v>
      </c>
      <c r="H44" s="16" t="s">
        <v>108</v>
      </c>
      <c r="I44" s="9" t="s">
        <v>109</v>
      </c>
      <c r="J44" s="17">
        <v>90252</v>
      </c>
      <c r="K44" s="18">
        <v>221799</v>
      </c>
      <c r="L44" s="18">
        <v>0</v>
      </c>
      <c r="M44" s="18">
        <v>0</v>
      </c>
      <c r="N44" s="17">
        <v>90252</v>
      </c>
      <c r="O44" s="19">
        <v>0</v>
      </c>
      <c r="P44" s="17">
        <f t="shared" si="4"/>
        <v>90252</v>
      </c>
      <c r="Q44" s="17">
        <f t="shared" si="5"/>
        <v>0</v>
      </c>
      <c r="R44" s="17" t="str">
        <f t="shared" si="8"/>
        <v>Not Revenue Backed</v>
      </c>
      <c r="S44" s="17">
        <f t="shared" si="9"/>
        <v>0</v>
      </c>
      <c r="T44" s="20">
        <v>0</v>
      </c>
      <c r="U44" s="20">
        <v>0</v>
      </c>
      <c r="V44" s="20">
        <v>0</v>
      </c>
      <c r="W44" s="20">
        <v>0</v>
      </c>
      <c r="X44" s="47">
        <v>0</v>
      </c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</row>
    <row r="45" spans="1:74" s="23" customFormat="1" ht="13.5" customHeight="1">
      <c r="A45" s="16">
        <v>72</v>
      </c>
      <c r="B45" s="9" t="s">
        <v>77</v>
      </c>
      <c r="C45" s="9" t="s">
        <v>95</v>
      </c>
      <c r="D45" s="9" t="s">
        <v>96</v>
      </c>
      <c r="E45" s="9" t="s">
        <v>97</v>
      </c>
      <c r="F45" s="9" t="s">
        <v>100</v>
      </c>
      <c r="G45" s="16" t="s">
        <v>30</v>
      </c>
      <c r="H45" s="16" t="s">
        <v>110</v>
      </c>
      <c r="I45" s="9" t="s">
        <v>111</v>
      </c>
      <c r="J45" s="17">
        <v>50377</v>
      </c>
      <c r="K45" s="18">
        <v>138681</v>
      </c>
      <c r="L45" s="18">
        <v>0</v>
      </c>
      <c r="M45" s="18">
        <v>0</v>
      </c>
      <c r="N45" s="17">
        <v>50377</v>
      </c>
      <c r="O45" s="19">
        <v>0</v>
      </c>
      <c r="P45" s="17">
        <f t="shared" si="4"/>
        <v>50377</v>
      </c>
      <c r="Q45" s="17">
        <f t="shared" si="5"/>
        <v>0</v>
      </c>
      <c r="R45" s="17" t="str">
        <f t="shared" si="8"/>
        <v>Not Revenue Backed</v>
      </c>
      <c r="S45" s="17">
        <f t="shared" si="9"/>
        <v>0</v>
      </c>
      <c r="T45" s="20">
        <v>0</v>
      </c>
      <c r="U45" s="20">
        <v>0</v>
      </c>
      <c r="V45" s="20">
        <v>0</v>
      </c>
      <c r="W45" s="20">
        <v>0</v>
      </c>
      <c r="X45" s="47">
        <v>0</v>
      </c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</row>
    <row r="46" spans="1:24" ht="13.5" customHeight="1">
      <c r="A46" s="16">
        <v>73</v>
      </c>
      <c r="B46" s="9"/>
      <c r="C46" s="9"/>
      <c r="D46" s="9"/>
      <c r="E46" s="9"/>
      <c r="F46" s="9" t="s">
        <v>112</v>
      </c>
      <c r="G46" s="16"/>
      <c r="H46" s="16"/>
      <c r="I46" s="9" t="s">
        <v>113</v>
      </c>
      <c r="J46" s="17">
        <v>50377</v>
      </c>
      <c r="K46" s="18">
        <v>23350</v>
      </c>
      <c r="L46" s="18">
        <v>0</v>
      </c>
      <c r="M46" s="18">
        <v>0</v>
      </c>
      <c r="N46" s="17">
        <v>50377</v>
      </c>
      <c r="O46" s="19">
        <v>0</v>
      </c>
      <c r="P46" s="17">
        <f t="shared" si="4"/>
        <v>50377</v>
      </c>
      <c r="Q46" s="17">
        <f t="shared" si="5"/>
        <v>0</v>
      </c>
      <c r="R46" s="17" t="str">
        <f t="shared" si="8"/>
        <v>Not Revenue Backed</v>
      </c>
      <c r="S46" s="17">
        <f t="shared" si="9"/>
        <v>0</v>
      </c>
      <c r="T46" s="20">
        <v>0</v>
      </c>
      <c r="U46" s="20">
        <v>0</v>
      </c>
      <c r="V46" s="20">
        <v>0</v>
      </c>
      <c r="W46" s="20">
        <v>0</v>
      </c>
      <c r="X46" s="47">
        <v>0</v>
      </c>
    </row>
    <row r="47" spans="1:74" s="23" customFormat="1" ht="13.5" customHeight="1">
      <c r="A47" s="16">
        <v>74</v>
      </c>
      <c r="B47" s="9" t="s">
        <v>77</v>
      </c>
      <c r="C47" s="9" t="s">
        <v>114</v>
      </c>
      <c r="D47" s="9" t="s">
        <v>115</v>
      </c>
      <c r="E47" s="9" t="s">
        <v>116</v>
      </c>
      <c r="F47" s="9" t="s">
        <v>114</v>
      </c>
      <c r="G47" s="16" t="s">
        <v>30</v>
      </c>
      <c r="H47" s="16" t="s">
        <v>101</v>
      </c>
      <c r="I47" s="24" t="s">
        <v>117</v>
      </c>
      <c r="J47" s="25">
        <v>1768639</v>
      </c>
      <c r="K47" s="18">
        <v>1124306</v>
      </c>
      <c r="L47" s="18">
        <v>0</v>
      </c>
      <c r="M47" s="18">
        <v>0</v>
      </c>
      <c r="N47" s="25">
        <v>1768639</v>
      </c>
      <c r="O47" s="19">
        <v>0</v>
      </c>
      <c r="P47" s="17">
        <f t="shared" si="4"/>
        <v>1768639</v>
      </c>
      <c r="Q47" s="17">
        <f t="shared" si="5"/>
        <v>0</v>
      </c>
      <c r="R47" s="17" t="str">
        <f t="shared" si="8"/>
        <v>Not Revenue Backed</v>
      </c>
      <c r="S47" s="17">
        <f t="shared" si="9"/>
        <v>0</v>
      </c>
      <c r="T47" s="20">
        <v>0</v>
      </c>
      <c r="U47" s="20">
        <v>0</v>
      </c>
      <c r="V47" s="20">
        <v>0</v>
      </c>
      <c r="W47" s="20">
        <v>0</v>
      </c>
      <c r="X47" s="47">
        <v>0</v>
      </c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</row>
    <row r="48" spans="1:74" s="23" customFormat="1" ht="13.5" customHeight="1">
      <c r="A48" s="16">
        <v>74</v>
      </c>
      <c r="B48" s="9" t="s">
        <v>77</v>
      </c>
      <c r="C48" s="9" t="s">
        <v>114</v>
      </c>
      <c r="D48" s="9" t="s">
        <v>115</v>
      </c>
      <c r="E48" s="9" t="s">
        <v>116</v>
      </c>
      <c r="F48" s="9" t="s">
        <v>114</v>
      </c>
      <c r="G48" s="16" t="s">
        <v>30</v>
      </c>
      <c r="H48" s="16" t="s">
        <v>110</v>
      </c>
      <c r="I48" s="24" t="s">
        <v>118</v>
      </c>
      <c r="J48" s="25">
        <v>647634</v>
      </c>
      <c r="K48" s="18">
        <v>659214</v>
      </c>
      <c r="L48" s="18">
        <v>0</v>
      </c>
      <c r="M48" s="18">
        <v>0</v>
      </c>
      <c r="N48" s="25">
        <v>647634</v>
      </c>
      <c r="O48" s="19">
        <v>0</v>
      </c>
      <c r="P48" s="17">
        <f t="shared" si="4"/>
        <v>647634</v>
      </c>
      <c r="Q48" s="17">
        <f t="shared" si="5"/>
        <v>0</v>
      </c>
      <c r="R48" s="17" t="str">
        <f t="shared" si="8"/>
        <v>Not Revenue Backed</v>
      </c>
      <c r="S48" s="17">
        <f t="shared" si="9"/>
        <v>0</v>
      </c>
      <c r="T48" s="20">
        <v>0</v>
      </c>
      <c r="U48" s="20">
        <v>0</v>
      </c>
      <c r="V48" s="20">
        <v>0</v>
      </c>
      <c r="W48" s="20">
        <v>0</v>
      </c>
      <c r="X48" s="47">
        <v>0</v>
      </c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</row>
    <row r="49" spans="1:74" s="23" customFormat="1" ht="13.5" customHeight="1">
      <c r="A49" s="16">
        <v>74</v>
      </c>
      <c r="B49" s="9" t="s">
        <v>77</v>
      </c>
      <c r="C49" s="9" t="s">
        <v>114</v>
      </c>
      <c r="D49" s="9" t="s">
        <v>115</v>
      </c>
      <c r="E49" s="9" t="s">
        <v>116</v>
      </c>
      <c r="F49" s="9" t="s">
        <v>114</v>
      </c>
      <c r="G49" s="16" t="s">
        <v>30</v>
      </c>
      <c r="H49" s="16" t="s">
        <v>108</v>
      </c>
      <c r="I49" s="24" t="s">
        <v>119</v>
      </c>
      <c r="J49" s="25">
        <v>450000</v>
      </c>
      <c r="K49" s="18">
        <v>449420</v>
      </c>
      <c r="L49" s="18">
        <v>0</v>
      </c>
      <c r="M49" s="18">
        <v>0</v>
      </c>
      <c r="N49" s="25">
        <v>450000</v>
      </c>
      <c r="O49" s="19">
        <v>0</v>
      </c>
      <c r="P49" s="17">
        <f t="shared" si="4"/>
        <v>450000</v>
      </c>
      <c r="Q49" s="17">
        <f t="shared" si="5"/>
        <v>0</v>
      </c>
      <c r="R49" s="17" t="str">
        <f t="shared" si="8"/>
        <v>Not Revenue Backed</v>
      </c>
      <c r="S49" s="17">
        <f t="shared" si="9"/>
        <v>0</v>
      </c>
      <c r="T49" s="20">
        <v>0</v>
      </c>
      <c r="U49" s="20">
        <v>0</v>
      </c>
      <c r="V49" s="20">
        <v>0</v>
      </c>
      <c r="W49" s="20">
        <v>0</v>
      </c>
      <c r="X49" s="47">
        <v>0</v>
      </c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</row>
    <row r="50" spans="1:74" s="23" customFormat="1" ht="13.5" customHeight="1">
      <c r="A50" s="16">
        <v>74</v>
      </c>
      <c r="B50" s="9" t="s">
        <v>77</v>
      </c>
      <c r="C50" s="9" t="s">
        <v>114</v>
      </c>
      <c r="D50" s="9" t="s">
        <v>115</v>
      </c>
      <c r="E50" s="9" t="s">
        <v>116</v>
      </c>
      <c r="F50" s="9" t="s">
        <v>114</v>
      </c>
      <c r="G50" s="16" t="s">
        <v>30</v>
      </c>
      <c r="H50" s="16" t="s">
        <v>43</v>
      </c>
      <c r="I50" s="24" t="s">
        <v>120</v>
      </c>
      <c r="J50" s="25">
        <v>250000</v>
      </c>
      <c r="K50" s="18">
        <v>250000</v>
      </c>
      <c r="L50" s="18">
        <v>0</v>
      </c>
      <c r="M50" s="18">
        <v>0</v>
      </c>
      <c r="N50" s="25">
        <v>250000</v>
      </c>
      <c r="O50" s="19">
        <v>0</v>
      </c>
      <c r="P50" s="17">
        <f t="shared" si="4"/>
        <v>250000</v>
      </c>
      <c r="Q50" s="17">
        <f t="shared" si="5"/>
        <v>0</v>
      </c>
      <c r="R50" s="17" t="str">
        <f t="shared" si="8"/>
        <v>Not Revenue Backed</v>
      </c>
      <c r="S50" s="17">
        <f t="shared" si="9"/>
        <v>0</v>
      </c>
      <c r="T50" s="20">
        <v>0</v>
      </c>
      <c r="U50" s="20">
        <v>0</v>
      </c>
      <c r="V50" s="20">
        <v>0</v>
      </c>
      <c r="W50" s="20">
        <v>0</v>
      </c>
      <c r="X50" s="47">
        <v>0</v>
      </c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</row>
    <row r="51" spans="1:74" s="23" customFormat="1" ht="13.5" customHeight="1">
      <c r="A51" s="16">
        <v>74</v>
      </c>
      <c r="B51" s="9" t="s">
        <v>77</v>
      </c>
      <c r="C51" s="9" t="s">
        <v>114</v>
      </c>
      <c r="D51" s="9" t="s">
        <v>115</v>
      </c>
      <c r="E51" s="9" t="s">
        <v>116</v>
      </c>
      <c r="F51" s="9" t="s">
        <v>114</v>
      </c>
      <c r="G51" s="16" t="s">
        <v>30</v>
      </c>
      <c r="H51" s="16" t="s">
        <v>31</v>
      </c>
      <c r="I51" s="24" t="s">
        <v>121</v>
      </c>
      <c r="J51" s="25">
        <v>105000</v>
      </c>
      <c r="K51" s="18">
        <v>105000</v>
      </c>
      <c r="L51" s="18">
        <v>0</v>
      </c>
      <c r="M51" s="18">
        <v>0</v>
      </c>
      <c r="N51" s="25">
        <v>105000</v>
      </c>
      <c r="O51" s="19">
        <v>0</v>
      </c>
      <c r="P51" s="17">
        <f t="shared" si="4"/>
        <v>105000</v>
      </c>
      <c r="Q51" s="17">
        <f t="shared" si="5"/>
        <v>0</v>
      </c>
      <c r="R51" s="17" t="str">
        <f t="shared" si="8"/>
        <v>Not Revenue Backed</v>
      </c>
      <c r="S51" s="17">
        <f t="shared" si="9"/>
        <v>0</v>
      </c>
      <c r="T51" s="20">
        <v>0</v>
      </c>
      <c r="U51" s="20">
        <v>0</v>
      </c>
      <c r="V51" s="20">
        <v>0</v>
      </c>
      <c r="W51" s="20">
        <v>0</v>
      </c>
      <c r="X51" s="47">
        <v>0</v>
      </c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</row>
    <row r="52" spans="1:74" s="23" customFormat="1" ht="13.5" customHeight="1">
      <c r="A52" s="16">
        <v>74</v>
      </c>
      <c r="B52" s="9" t="s">
        <v>77</v>
      </c>
      <c r="C52" s="9" t="s">
        <v>114</v>
      </c>
      <c r="D52" s="9" t="s">
        <v>115</v>
      </c>
      <c r="E52" s="9" t="s">
        <v>116</v>
      </c>
      <c r="F52" s="9" t="s">
        <v>114</v>
      </c>
      <c r="G52" s="16" t="s">
        <v>30</v>
      </c>
      <c r="H52" s="16" t="s">
        <v>40</v>
      </c>
      <c r="I52" s="24" t="s">
        <v>122</v>
      </c>
      <c r="J52" s="25">
        <v>54779</v>
      </c>
      <c r="K52" s="18">
        <v>53812</v>
      </c>
      <c r="L52" s="18">
        <v>0</v>
      </c>
      <c r="M52" s="18">
        <v>0</v>
      </c>
      <c r="N52" s="25">
        <v>54779</v>
      </c>
      <c r="O52" s="19">
        <v>0</v>
      </c>
      <c r="P52" s="17">
        <f t="shared" si="4"/>
        <v>54779</v>
      </c>
      <c r="Q52" s="17">
        <f t="shared" si="5"/>
        <v>0</v>
      </c>
      <c r="R52" s="17" t="str">
        <f t="shared" si="8"/>
        <v>Not Revenue Backed</v>
      </c>
      <c r="S52" s="17">
        <f t="shared" si="9"/>
        <v>0</v>
      </c>
      <c r="T52" s="20">
        <v>0</v>
      </c>
      <c r="U52" s="20">
        <v>0</v>
      </c>
      <c r="V52" s="20">
        <v>0</v>
      </c>
      <c r="W52" s="20">
        <v>0</v>
      </c>
      <c r="X52" s="47">
        <v>0</v>
      </c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</row>
    <row r="53" spans="1:74" s="23" customFormat="1" ht="13.5" customHeight="1">
      <c r="A53" s="16">
        <v>74</v>
      </c>
      <c r="B53" s="9" t="s">
        <v>77</v>
      </c>
      <c r="C53" s="9" t="s">
        <v>114</v>
      </c>
      <c r="D53" s="9" t="s">
        <v>115</v>
      </c>
      <c r="E53" s="9" t="s">
        <v>116</v>
      </c>
      <c r="F53" s="9" t="s">
        <v>114</v>
      </c>
      <c r="G53" s="16" t="s">
        <v>30</v>
      </c>
      <c r="H53" s="16" t="s">
        <v>106</v>
      </c>
      <c r="I53" s="24" t="s">
        <v>123</v>
      </c>
      <c r="J53" s="25">
        <v>20000</v>
      </c>
      <c r="K53" s="18">
        <v>20000</v>
      </c>
      <c r="L53" s="18">
        <v>0</v>
      </c>
      <c r="M53" s="18">
        <v>0</v>
      </c>
      <c r="N53" s="25">
        <v>20000</v>
      </c>
      <c r="O53" s="19">
        <v>0</v>
      </c>
      <c r="P53" s="17">
        <f t="shared" si="4"/>
        <v>20000</v>
      </c>
      <c r="Q53" s="17">
        <f t="shared" si="5"/>
        <v>0</v>
      </c>
      <c r="R53" s="17" t="str">
        <f t="shared" si="8"/>
        <v>Not Revenue Backed</v>
      </c>
      <c r="S53" s="17">
        <f t="shared" si="9"/>
        <v>0</v>
      </c>
      <c r="T53" s="20">
        <v>0</v>
      </c>
      <c r="U53" s="20">
        <v>0</v>
      </c>
      <c r="V53" s="20">
        <v>0</v>
      </c>
      <c r="W53" s="20">
        <v>0</v>
      </c>
      <c r="X53" s="47">
        <v>0</v>
      </c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</row>
    <row r="54" spans="1:74" s="23" customFormat="1" ht="13.5" customHeight="1">
      <c r="A54" s="16">
        <v>74</v>
      </c>
      <c r="B54" s="9" t="s">
        <v>77</v>
      </c>
      <c r="C54" s="9" t="s">
        <v>114</v>
      </c>
      <c r="D54" s="9" t="s">
        <v>115</v>
      </c>
      <c r="E54" s="9" t="s">
        <v>116</v>
      </c>
      <c r="F54" s="9" t="s">
        <v>114</v>
      </c>
      <c r="G54" s="16" t="s">
        <v>30</v>
      </c>
      <c r="H54" s="16" t="s">
        <v>124</v>
      </c>
      <c r="I54" s="24" t="s">
        <v>125</v>
      </c>
      <c r="J54" s="25">
        <v>19691</v>
      </c>
      <c r="K54" s="18">
        <v>19691</v>
      </c>
      <c r="L54" s="18">
        <v>0</v>
      </c>
      <c r="M54" s="18">
        <v>0</v>
      </c>
      <c r="N54" s="25">
        <v>19691</v>
      </c>
      <c r="O54" s="19">
        <v>0</v>
      </c>
      <c r="P54" s="17">
        <f t="shared" si="4"/>
        <v>19691</v>
      </c>
      <c r="Q54" s="17">
        <f t="shared" si="5"/>
        <v>0</v>
      </c>
      <c r="R54" s="17" t="str">
        <f t="shared" si="8"/>
        <v>Not Revenue Backed</v>
      </c>
      <c r="S54" s="17">
        <f t="shared" si="9"/>
        <v>0</v>
      </c>
      <c r="T54" s="20">
        <v>0</v>
      </c>
      <c r="U54" s="20">
        <v>0</v>
      </c>
      <c r="V54" s="20">
        <v>0</v>
      </c>
      <c r="W54" s="20">
        <v>0</v>
      </c>
      <c r="X54" s="47">
        <v>0</v>
      </c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</row>
    <row r="55" spans="1:24" ht="13.5" customHeight="1">
      <c r="A55" s="16">
        <v>74</v>
      </c>
      <c r="B55" s="9" t="s">
        <v>77</v>
      </c>
      <c r="C55" s="9" t="s">
        <v>114</v>
      </c>
      <c r="D55" s="9" t="s">
        <v>115</v>
      </c>
      <c r="E55" s="9" t="s">
        <v>116</v>
      </c>
      <c r="F55" s="9" t="s">
        <v>114</v>
      </c>
      <c r="G55" s="16" t="s">
        <v>30</v>
      </c>
      <c r="H55" s="16" t="s">
        <v>126</v>
      </c>
      <c r="I55" s="24" t="s">
        <v>127</v>
      </c>
      <c r="J55" s="25">
        <v>15000</v>
      </c>
      <c r="K55" s="18">
        <v>15000</v>
      </c>
      <c r="L55" s="18">
        <v>0</v>
      </c>
      <c r="M55" s="18">
        <v>0</v>
      </c>
      <c r="N55" s="25">
        <v>15000</v>
      </c>
      <c r="O55" s="19">
        <v>0</v>
      </c>
      <c r="P55" s="17">
        <f t="shared" si="4"/>
        <v>15000</v>
      </c>
      <c r="Q55" s="17">
        <f t="shared" si="5"/>
        <v>0</v>
      </c>
      <c r="R55" s="17" t="str">
        <f t="shared" si="8"/>
        <v>Not Revenue Backed</v>
      </c>
      <c r="S55" s="17">
        <f t="shared" si="9"/>
        <v>0</v>
      </c>
      <c r="T55" s="20">
        <v>0</v>
      </c>
      <c r="U55" s="20">
        <v>0</v>
      </c>
      <c r="V55" s="20">
        <v>0</v>
      </c>
      <c r="W55" s="20">
        <v>0</v>
      </c>
      <c r="X55" s="47">
        <v>0</v>
      </c>
    </row>
    <row r="56" spans="1:24" ht="13.5" customHeight="1">
      <c r="A56" s="16">
        <v>77</v>
      </c>
      <c r="B56" s="9"/>
      <c r="C56" s="9"/>
      <c r="D56" s="9"/>
      <c r="E56" s="9"/>
      <c r="F56" s="9" t="s">
        <v>128</v>
      </c>
      <c r="G56" s="16"/>
      <c r="H56" s="16"/>
      <c r="I56" s="24" t="s">
        <v>129</v>
      </c>
      <c r="J56" s="25">
        <v>40000</v>
      </c>
      <c r="K56" s="18"/>
      <c r="L56" s="18"/>
      <c r="M56" s="18"/>
      <c r="N56" s="25">
        <v>40000</v>
      </c>
      <c r="O56" s="19">
        <v>0</v>
      </c>
      <c r="P56" s="17"/>
      <c r="Q56" s="17"/>
      <c r="R56" s="17"/>
      <c r="S56" s="17"/>
      <c r="T56" s="20">
        <v>0</v>
      </c>
      <c r="U56" s="20">
        <v>0</v>
      </c>
      <c r="V56" s="20">
        <v>0</v>
      </c>
      <c r="W56" s="20">
        <v>0</v>
      </c>
      <c r="X56" s="47">
        <v>0</v>
      </c>
    </row>
    <row r="57" spans="1:24" ht="13.5" customHeight="1">
      <c r="A57" s="16">
        <v>82</v>
      </c>
      <c r="B57" s="9"/>
      <c r="C57" s="9"/>
      <c r="D57" s="9"/>
      <c r="E57" s="9"/>
      <c r="F57" s="9" t="s">
        <v>130</v>
      </c>
      <c r="G57" s="16"/>
      <c r="H57" s="16"/>
      <c r="I57" s="9" t="s">
        <v>131</v>
      </c>
      <c r="J57" s="17">
        <v>20000</v>
      </c>
      <c r="K57" s="18"/>
      <c r="L57" s="18"/>
      <c r="M57" s="18"/>
      <c r="N57" s="17">
        <v>20000</v>
      </c>
      <c r="O57" s="17">
        <v>20000</v>
      </c>
      <c r="P57" s="17"/>
      <c r="Q57" s="17"/>
      <c r="R57" s="17"/>
      <c r="S57" s="17"/>
      <c r="T57" s="20">
        <v>0</v>
      </c>
      <c r="U57" s="20">
        <v>0</v>
      </c>
      <c r="V57" s="20">
        <v>0</v>
      </c>
      <c r="W57" s="20">
        <v>0</v>
      </c>
      <c r="X57" s="47">
        <v>0</v>
      </c>
    </row>
    <row r="58" spans="1:24" ht="13.5" customHeight="1">
      <c r="A58" s="16">
        <v>82</v>
      </c>
      <c r="B58" s="9"/>
      <c r="C58" s="9"/>
      <c r="D58" s="9"/>
      <c r="E58" s="9"/>
      <c r="F58" s="9" t="s">
        <v>130</v>
      </c>
      <c r="G58" s="16"/>
      <c r="H58" s="16"/>
      <c r="I58" s="9" t="s">
        <v>132</v>
      </c>
      <c r="J58" s="17">
        <v>18268</v>
      </c>
      <c r="K58" s="18"/>
      <c r="L58" s="18"/>
      <c r="M58" s="18"/>
      <c r="N58" s="17">
        <v>18268</v>
      </c>
      <c r="O58" s="17">
        <v>18268</v>
      </c>
      <c r="P58" s="17"/>
      <c r="Q58" s="17"/>
      <c r="R58" s="17"/>
      <c r="S58" s="17"/>
      <c r="T58" s="20">
        <v>0</v>
      </c>
      <c r="U58" s="20">
        <v>0</v>
      </c>
      <c r="V58" s="20">
        <v>0</v>
      </c>
      <c r="W58" s="20">
        <v>0</v>
      </c>
      <c r="X58" s="47">
        <v>0</v>
      </c>
    </row>
    <row r="59" spans="1:74" s="21" customFormat="1" ht="13.5" customHeight="1">
      <c r="A59" s="16">
        <v>82</v>
      </c>
      <c r="B59" s="9"/>
      <c r="C59" s="9"/>
      <c r="D59" s="9"/>
      <c r="E59" s="9"/>
      <c r="F59" s="9" t="s">
        <v>130</v>
      </c>
      <c r="G59" s="16"/>
      <c r="H59" s="16"/>
      <c r="I59" s="9" t="s">
        <v>133</v>
      </c>
      <c r="J59" s="17">
        <v>5000</v>
      </c>
      <c r="K59" s="18"/>
      <c r="L59" s="18"/>
      <c r="M59" s="18"/>
      <c r="N59" s="17">
        <v>5000</v>
      </c>
      <c r="O59" s="17">
        <v>5000</v>
      </c>
      <c r="P59" s="17">
        <f aca="true" t="shared" si="10" ref="P59:P65">IF(J59&gt;0,J59,0)</f>
        <v>5000</v>
      </c>
      <c r="Q59" s="17">
        <f aca="true" t="shared" si="11" ref="Q59:Q65">IF(J59&lt;0,J59,0)</f>
        <v>0</v>
      </c>
      <c r="R59" s="17" t="str">
        <f aca="true" t="shared" si="12" ref="R59:R65">IF(J59&lt;0,"",IF(J59-O59=0,"100% Revenue Backed","Not Revenue Backed"))</f>
        <v>100% Revenue Backed</v>
      </c>
      <c r="S59" s="17">
        <f aca="true" t="shared" si="13" ref="S59:S65">IF(J59-O59=0,J59,0)</f>
        <v>5000</v>
      </c>
      <c r="T59" s="20">
        <v>0</v>
      </c>
      <c r="U59" s="20">
        <v>0</v>
      </c>
      <c r="V59" s="20">
        <v>0</v>
      </c>
      <c r="W59" s="20">
        <v>0</v>
      </c>
      <c r="X59" s="47">
        <v>0</v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</row>
    <row r="60" spans="1:74" s="21" customFormat="1" ht="13.5" customHeight="1">
      <c r="A60" s="16">
        <v>82</v>
      </c>
      <c r="B60" s="9" t="s">
        <v>77</v>
      </c>
      <c r="C60" s="9" t="s">
        <v>130</v>
      </c>
      <c r="D60" s="9" t="s">
        <v>134</v>
      </c>
      <c r="E60" s="9" t="s">
        <v>135</v>
      </c>
      <c r="F60" s="9" t="s">
        <v>130</v>
      </c>
      <c r="G60" s="16" t="s">
        <v>30</v>
      </c>
      <c r="H60" s="16" t="s">
        <v>106</v>
      </c>
      <c r="I60" s="9" t="s">
        <v>136</v>
      </c>
      <c r="J60" s="17">
        <v>10000</v>
      </c>
      <c r="K60" s="18">
        <v>92311</v>
      </c>
      <c r="L60" s="18">
        <v>0</v>
      </c>
      <c r="M60" s="18">
        <v>0</v>
      </c>
      <c r="N60" s="17">
        <v>10000</v>
      </c>
      <c r="O60" s="17">
        <v>10000</v>
      </c>
      <c r="P60" s="17">
        <f t="shared" si="10"/>
        <v>10000</v>
      </c>
      <c r="Q60" s="17">
        <f t="shared" si="11"/>
        <v>0</v>
      </c>
      <c r="R60" s="17" t="str">
        <f t="shared" si="12"/>
        <v>100% Revenue Backed</v>
      </c>
      <c r="S60" s="17">
        <f t="shared" si="13"/>
        <v>10000</v>
      </c>
      <c r="T60" s="20">
        <v>0</v>
      </c>
      <c r="U60" s="20">
        <v>0</v>
      </c>
      <c r="V60" s="20">
        <v>0</v>
      </c>
      <c r="W60" s="20">
        <v>0</v>
      </c>
      <c r="X60" s="47">
        <v>0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</row>
    <row r="61" spans="1:74" s="21" customFormat="1" ht="13.5" customHeight="1">
      <c r="A61" s="16">
        <v>82</v>
      </c>
      <c r="B61" s="9" t="s">
        <v>77</v>
      </c>
      <c r="C61" s="9" t="s">
        <v>130</v>
      </c>
      <c r="D61" s="9" t="s">
        <v>134</v>
      </c>
      <c r="E61" s="9" t="s">
        <v>135</v>
      </c>
      <c r="F61" s="9" t="s">
        <v>130</v>
      </c>
      <c r="G61" s="16" t="s">
        <v>30</v>
      </c>
      <c r="H61" s="16" t="s">
        <v>31</v>
      </c>
      <c r="I61" s="9" t="s">
        <v>137</v>
      </c>
      <c r="J61" s="17">
        <v>20000</v>
      </c>
      <c r="K61" s="18">
        <v>59072</v>
      </c>
      <c r="L61" s="18">
        <v>0</v>
      </c>
      <c r="M61" s="18">
        <v>0</v>
      </c>
      <c r="N61" s="17">
        <v>20000</v>
      </c>
      <c r="O61" s="17">
        <v>20000</v>
      </c>
      <c r="P61" s="17">
        <f t="shared" si="10"/>
        <v>20000</v>
      </c>
      <c r="Q61" s="17">
        <f t="shared" si="11"/>
        <v>0</v>
      </c>
      <c r="R61" s="17" t="str">
        <f t="shared" si="12"/>
        <v>100% Revenue Backed</v>
      </c>
      <c r="S61" s="17">
        <f t="shared" si="13"/>
        <v>20000</v>
      </c>
      <c r="T61" s="20">
        <v>0</v>
      </c>
      <c r="U61" s="20">
        <v>0</v>
      </c>
      <c r="V61" s="20">
        <v>0</v>
      </c>
      <c r="W61" s="20">
        <v>0</v>
      </c>
      <c r="X61" s="47">
        <v>0</v>
      </c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</row>
    <row r="62" spans="1:74" s="23" customFormat="1" ht="13.5" customHeight="1">
      <c r="A62" s="16">
        <v>82</v>
      </c>
      <c r="B62" s="9" t="s">
        <v>77</v>
      </c>
      <c r="C62" s="9" t="s">
        <v>130</v>
      </c>
      <c r="D62" s="9" t="s">
        <v>134</v>
      </c>
      <c r="E62" s="9" t="s">
        <v>135</v>
      </c>
      <c r="F62" s="9" t="s">
        <v>130</v>
      </c>
      <c r="G62" s="16" t="s">
        <v>30</v>
      </c>
      <c r="H62" s="16" t="s">
        <v>90</v>
      </c>
      <c r="I62" s="9" t="s">
        <v>138</v>
      </c>
      <c r="J62" s="17">
        <v>57635</v>
      </c>
      <c r="K62" s="18">
        <v>19371</v>
      </c>
      <c r="L62" s="18">
        <v>0</v>
      </c>
      <c r="M62" s="18">
        <v>0</v>
      </c>
      <c r="N62" s="17">
        <v>57635</v>
      </c>
      <c r="O62" s="17">
        <v>57635</v>
      </c>
      <c r="P62" s="17">
        <f t="shared" si="10"/>
        <v>57635</v>
      </c>
      <c r="Q62" s="17">
        <f t="shared" si="11"/>
        <v>0</v>
      </c>
      <c r="R62" s="17" t="str">
        <f t="shared" si="12"/>
        <v>100% Revenue Backed</v>
      </c>
      <c r="S62" s="17">
        <f t="shared" si="13"/>
        <v>57635</v>
      </c>
      <c r="T62" s="20">
        <v>0</v>
      </c>
      <c r="U62" s="20">
        <v>0</v>
      </c>
      <c r="V62" s="20">
        <v>0</v>
      </c>
      <c r="W62" s="20">
        <v>0</v>
      </c>
      <c r="X62" s="47">
        <v>0</v>
      </c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</row>
    <row r="63" spans="1:24" ht="13.5" customHeight="1">
      <c r="A63" s="16">
        <v>82</v>
      </c>
      <c r="B63" s="9" t="s">
        <v>77</v>
      </c>
      <c r="C63" s="9" t="s">
        <v>130</v>
      </c>
      <c r="D63" s="9" t="s">
        <v>134</v>
      </c>
      <c r="E63" s="9" t="s">
        <v>135</v>
      </c>
      <c r="F63" s="9" t="s">
        <v>130</v>
      </c>
      <c r="G63" s="16" t="s">
        <v>30</v>
      </c>
      <c r="H63" s="16" t="s">
        <v>40</v>
      </c>
      <c r="I63" s="9" t="s">
        <v>139</v>
      </c>
      <c r="J63" s="17">
        <v>70947</v>
      </c>
      <c r="K63" s="18">
        <v>18410</v>
      </c>
      <c r="L63" s="18">
        <v>0</v>
      </c>
      <c r="M63" s="18">
        <v>0</v>
      </c>
      <c r="N63" s="17">
        <v>70947</v>
      </c>
      <c r="O63" s="17">
        <v>70947</v>
      </c>
      <c r="P63" s="17">
        <f t="shared" si="10"/>
        <v>70947</v>
      </c>
      <c r="Q63" s="17">
        <f t="shared" si="11"/>
        <v>0</v>
      </c>
      <c r="R63" s="17" t="str">
        <f t="shared" si="12"/>
        <v>100% Revenue Backed</v>
      </c>
      <c r="S63" s="17">
        <f t="shared" si="13"/>
        <v>70947</v>
      </c>
      <c r="T63" s="20">
        <v>0</v>
      </c>
      <c r="U63" s="20">
        <v>0</v>
      </c>
      <c r="V63" s="20">
        <v>0</v>
      </c>
      <c r="W63" s="20">
        <v>0</v>
      </c>
      <c r="X63" s="47">
        <v>0</v>
      </c>
    </row>
    <row r="64" spans="1:24" ht="13.5" customHeight="1">
      <c r="A64" s="16">
        <v>82</v>
      </c>
      <c r="B64" s="9" t="s">
        <v>77</v>
      </c>
      <c r="C64" s="9" t="s">
        <v>130</v>
      </c>
      <c r="D64" s="9" t="s">
        <v>134</v>
      </c>
      <c r="E64" s="9" t="s">
        <v>135</v>
      </c>
      <c r="F64" s="9" t="s">
        <v>130</v>
      </c>
      <c r="G64" s="16" t="s">
        <v>30</v>
      </c>
      <c r="H64" s="16" t="s">
        <v>57</v>
      </c>
      <c r="I64" s="9" t="s">
        <v>140</v>
      </c>
      <c r="J64" s="17">
        <v>17289</v>
      </c>
      <c r="K64" s="18">
        <v>13448</v>
      </c>
      <c r="L64" s="18">
        <v>0</v>
      </c>
      <c r="M64" s="18">
        <v>0</v>
      </c>
      <c r="N64" s="17">
        <v>17289</v>
      </c>
      <c r="O64" s="17">
        <v>17289</v>
      </c>
      <c r="P64" s="17">
        <f t="shared" si="10"/>
        <v>17289</v>
      </c>
      <c r="Q64" s="17">
        <f t="shared" si="11"/>
        <v>0</v>
      </c>
      <c r="R64" s="17" t="str">
        <f t="shared" si="12"/>
        <v>100% Revenue Backed</v>
      </c>
      <c r="S64" s="17">
        <f t="shared" si="13"/>
        <v>17289</v>
      </c>
      <c r="T64" s="20">
        <v>0</v>
      </c>
      <c r="U64" s="20">
        <v>0</v>
      </c>
      <c r="V64" s="20">
        <v>0</v>
      </c>
      <c r="W64" s="20">
        <v>0</v>
      </c>
      <c r="X64" s="47">
        <v>0</v>
      </c>
    </row>
    <row r="65" spans="1:24" ht="13.5" customHeight="1">
      <c r="A65" s="16">
        <v>82</v>
      </c>
      <c r="B65" s="9" t="s">
        <v>77</v>
      </c>
      <c r="C65" s="9" t="s">
        <v>130</v>
      </c>
      <c r="D65" s="9" t="s">
        <v>134</v>
      </c>
      <c r="E65" s="9" t="s">
        <v>135</v>
      </c>
      <c r="F65" s="9" t="s">
        <v>130</v>
      </c>
      <c r="G65" s="16" t="s">
        <v>30</v>
      </c>
      <c r="H65" s="16" t="s">
        <v>43</v>
      </c>
      <c r="I65" s="9" t="s">
        <v>141</v>
      </c>
      <c r="J65" s="17">
        <v>216221</v>
      </c>
      <c r="K65" s="18">
        <v>10000</v>
      </c>
      <c r="L65" s="18">
        <v>0</v>
      </c>
      <c r="M65" s="18">
        <v>0</v>
      </c>
      <c r="N65" s="17">
        <v>216221</v>
      </c>
      <c r="O65" s="17">
        <v>216221</v>
      </c>
      <c r="P65" s="17">
        <f t="shared" si="10"/>
        <v>216221</v>
      </c>
      <c r="Q65" s="17">
        <f t="shared" si="11"/>
        <v>0</v>
      </c>
      <c r="R65" s="17" t="str">
        <f t="shared" si="12"/>
        <v>100% Revenue Backed</v>
      </c>
      <c r="S65" s="17">
        <f t="shared" si="13"/>
        <v>216221</v>
      </c>
      <c r="T65" s="20">
        <v>0</v>
      </c>
      <c r="U65" s="20">
        <v>0</v>
      </c>
      <c r="V65" s="20">
        <v>0</v>
      </c>
      <c r="W65" s="20">
        <v>0</v>
      </c>
      <c r="X65" s="47">
        <v>0</v>
      </c>
    </row>
    <row r="66" spans="1:24" ht="13.5" customHeight="1">
      <c r="A66" s="16">
        <v>82</v>
      </c>
      <c r="B66" s="9"/>
      <c r="C66" s="9"/>
      <c r="D66" s="9"/>
      <c r="E66" s="9"/>
      <c r="F66" s="9" t="s">
        <v>130</v>
      </c>
      <c r="G66" s="16"/>
      <c r="H66" s="16"/>
      <c r="I66" s="9" t="s">
        <v>142</v>
      </c>
      <c r="J66" s="17">
        <v>61116</v>
      </c>
      <c r="K66" s="18"/>
      <c r="L66" s="18"/>
      <c r="M66" s="18"/>
      <c r="N66" s="17">
        <v>61116</v>
      </c>
      <c r="O66" s="17">
        <v>61116</v>
      </c>
      <c r="P66" s="17"/>
      <c r="Q66" s="17"/>
      <c r="R66" s="17"/>
      <c r="S66" s="17"/>
      <c r="T66" s="20">
        <v>0</v>
      </c>
      <c r="U66" s="20">
        <v>0</v>
      </c>
      <c r="V66" s="20">
        <v>0</v>
      </c>
      <c r="W66" s="20">
        <v>0</v>
      </c>
      <c r="X66" s="47">
        <v>0</v>
      </c>
    </row>
    <row r="67" spans="1:24" ht="13.5" customHeight="1">
      <c r="A67" s="16">
        <v>84</v>
      </c>
      <c r="B67" s="9"/>
      <c r="C67" s="9"/>
      <c r="D67" s="9"/>
      <c r="E67" s="9"/>
      <c r="F67" s="9" t="s">
        <v>143</v>
      </c>
      <c r="G67" s="16"/>
      <c r="H67" s="16"/>
      <c r="I67" s="9" t="s">
        <v>144</v>
      </c>
      <c r="J67" s="17">
        <v>4726510</v>
      </c>
      <c r="K67" s="18"/>
      <c r="L67" s="18"/>
      <c r="M67" s="18"/>
      <c r="N67" s="17">
        <v>4726510</v>
      </c>
      <c r="O67" s="19">
        <v>0</v>
      </c>
      <c r="P67" s="17"/>
      <c r="Q67" s="17"/>
      <c r="R67" s="17"/>
      <c r="S67" s="17"/>
      <c r="T67" s="20">
        <v>0</v>
      </c>
      <c r="U67" s="20">
        <v>0</v>
      </c>
      <c r="V67" s="20">
        <v>0</v>
      </c>
      <c r="W67" s="20">
        <v>0</v>
      </c>
      <c r="X67" s="47">
        <v>0</v>
      </c>
    </row>
    <row r="68" spans="1:74" s="23" customFormat="1" ht="13.5" customHeight="1">
      <c r="A68" s="16">
        <v>85</v>
      </c>
      <c r="B68" s="9" t="s">
        <v>77</v>
      </c>
      <c r="C68" s="9" t="s">
        <v>145</v>
      </c>
      <c r="D68" s="9" t="s">
        <v>146</v>
      </c>
      <c r="E68" s="9" t="s">
        <v>146</v>
      </c>
      <c r="F68" s="9" t="s">
        <v>145</v>
      </c>
      <c r="G68" s="16" t="s">
        <v>30</v>
      </c>
      <c r="H68" s="16" t="s">
        <v>31</v>
      </c>
      <c r="I68" s="9" t="s">
        <v>144</v>
      </c>
      <c r="J68" s="17">
        <v>1631370</v>
      </c>
      <c r="K68" s="18">
        <v>219606</v>
      </c>
      <c r="L68" s="18">
        <v>0</v>
      </c>
      <c r="M68" s="18">
        <v>0</v>
      </c>
      <c r="N68" s="17">
        <v>1631370</v>
      </c>
      <c r="O68" s="19">
        <v>0</v>
      </c>
      <c r="P68" s="17">
        <f>IF(J68&gt;0,J68,0)</f>
        <v>1631370</v>
      </c>
      <c r="Q68" s="17">
        <f>IF(J68&lt;0,J68,0)</f>
        <v>0</v>
      </c>
      <c r="R68" s="17" t="str">
        <f>IF(J68&lt;0,"",IF(J68-O68=0,"100% Revenue Backed","Not Revenue Backed"))</f>
        <v>Not Revenue Backed</v>
      </c>
      <c r="S68" s="17">
        <f>IF(J68-O68=0,J68,0)</f>
        <v>0</v>
      </c>
      <c r="T68" s="20">
        <v>0</v>
      </c>
      <c r="U68" s="20">
        <v>0</v>
      </c>
      <c r="V68" s="20">
        <v>0</v>
      </c>
      <c r="W68" s="20">
        <v>0</v>
      </c>
      <c r="X68" s="47">
        <v>0</v>
      </c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</row>
    <row r="69" spans="1:74" s="23" customFormat="1" ht="13.5" customHeight="1">
      <c r="A69" s="16">
        <v>88</v>
      </c>
      <c r="B69" s="9"/>
      <c r="C69" s="9"/>
      <c r="D69" s="9"/>
      <c r="E69" s="9"/>
      <c r="F69" s="9" t="s">
        <v>147</v>
      </c>
      <c r="G69" s="16"/>
      <c r="H69" s="16"/>
      <c r="I69" s="9" t="s">
        <v>144</v>
      </c>
      <c r="J69" s="17">
        <v>24039654</v>
      </c>
      <c r="K69" s="18"/>
      <c r="L69" s="18"/>
      <c r="M69" s="18"/>
      <c r="N69" s="17">
        <v>24039654</v>
      </c>
      <c r="O69" s="19">
        <v>0</v>
      </c>
      <c r="P69" s="17"/>
      <c r="Q69" s="17"/>
      <c r="R69" s="17"/>
      <c r="S69" s="17"/>
      <c r="T69" s="20">
        <v>0</v>
      </c>
      <c r="U69" s="20">
        <v>0</v>
      </c>
      <c r="V69" s="20">
        <v>0</v>
      </c>
      <c r="W69" s="20">
        <v>0</v>
      </c>
      <c r="X69" s="47">
        <v>0</v>
      </c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</row>
    <row r="70" spans="1:74" s="23" customFormat="1" ht="13.5" customHeight="1">
      <c r="A70" s="16">
        <v>90</v>
      </c>
      <c r="B70" s="9" t="s">
        <v>77</v>
      </c>
      <c r="C70" s="9" t="s">
        <v>148</v>
      </c>
      <c r="D70" s="9" t="s">
        <v>149</v>
      </c>
      <c r="E70" s="9" t="s">
        <v>150</v>
      </c>
      <c r="F70" s="9" t="s">
        <v>148</v>
      </c>
      <c r="G70" s="16" t="s">
        <v>30</v>
      </c>
      <c r="H70" s="16" t="s">
        <v>57</v>
      </c>
      <c r="I70" s="9" t="s">
        <v>151</v>
      </c>
      <c r="J70" s="17">
        <v>195000</v>
      </c>
      <c r="K70" s="18">
        <v>90000</v>
      </c>
      <c r="L70" s="18">
        <v>0</v>
      </c>
      <c r="M70" s="18">
        <v>0</v>
      </c>
      <c r="N70" s="17">
        <v>195000</v>
      </c>
      <c r="O70" s="19">
        <v>195000</v>
      </c>
      <c r="P70" s="17">
        <f>IF(J71&gt;0,J71,0)</f>
        <v>23068</v>
      </c>
      <c r="Q70" s="17">
        <f>IF(J71&lt;0,J71,0)</f>
        <v>0</v>
      </c>
      <c r="R70" s="17" t="str">
        <f>IF(J71&lt;0,"",IF(J71-O70=0,"100% Revenue Backed","Not Revenue Backed"))</f>
        <v>Not Revenue Backed</v>
      </c>
      <c r="S70" s="17">
        <f>IF(J71-O70=0,J71,0)</f>
        <v>0</v>
      </c>
      <c r="T70" s="20">
        <v>0</v>
      </c>
      <c r="U70" s="20">
        <v>0</v>
      </c>
      <c r="V70" s="20">
        <v>0</v>
      </c>
      <c r="W70" s="20">
        <v>0</v>
      </c>
      <c r="X70" s="47">
        <v>0</v>
      </c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</row>
    <row r="71" spans="1:74" s="23" customFormat="1" ht="13.5" customHeight="1">
      <c r="A71" s="16">
        <v>90</v>
      </c>
      <c r="B71" s="9" t="s">
        <v>77</v>
      </c>
      <c r="C71" s="9" t="s">
        <v>148</v>
      </c>
      <c r="D71" s="9" t="s">
        <v>149</v>
      </c>
      <c r="E71" s="9" t="s">
        <v>150</v>
      </c>
      <c r="F71" s="9" t="s">
        <v>148</v>
      </c>
      <c r="G71" s="16" t="s">
        <v>30</v>
      </c>
      <c r="H71" s="16" t="s">
        <v>31</v>
      </c>
      <c r="I71" s="9" t="s">
        <v>152</v>
      </c>
      <c r="J71" s="17">
        <v>23068</v>
      </c>
      <c r="K71" s="18">
        <v>80000</v>
      </c>
      <c r="L71" s="18">
        <v>0</v>
      </c>
      <c r="M71" s="18">
        <v>0</v>
      </c>
      <c r="N71" s="17">
        <v>23068</v>
      </c>
      <c r="O71" s="19">
        <v>0</v>
      </c>
      <c r="P71" s="17">
        <f>IF(J72&gt;0,J72,0)</f>
        <v>40000</v>
      </c>
      <c r="Q71" s="17">
        <f>IF(J72&lt;0,J72,0)</f>
        <v>0</v>
      </c>
      <c r="R71" s="17" t="str">
        <f>IF(J72&lt;0,"",IF(J72-O71=0,"100% Revenue Backed","Not Revenue Backed"))</f>
        <v>Not Revenue Backed</v>
      </c>
      <c r="S71" s="17">
        <f>IF(J72-O71=0,J72,0)</f>
        <v>0</v>
      </c>
      <c r="T71" s="20">
        <v>0</v>
      </c>
      <c r="U71" s="20">
        <v>0</v>
      </c>
      <c r="V71" s="20">
        <v>0</v>
      </c>
      <c r="W71" s="20">
        <v>0</v>
      </c>
      <c r="X71" s="47">
        <v>0</v>
      </c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</row>
    <row r="72" spans="1:74" s="23" customFormat="1" ht="13.5" customHeight="1">
      <c r="A72" s="16">
        <v>90</v>
      </c>
      <c r="B72" s="9"/>
      <c r="C72" s="9"/>
      <c r="D72" s="9"/>
      <c r="E72" s="9"/>
      <c r="F72" s="9" t="s">
        <v>148</v>
      </c>
      <c r="G72" s="16"/>
      <c r="H72" s="16"/>
      <c r="I72" s="9" t="s">
        <v>153</v>
      </c>
      <c r="J72" s="17">
        <v>40000</v>
      </c>
      <c r="K72" s="18"/>
      <c r="L72" s="18"/>
      <c r="M72" s="18"/>
      <c r="N72" s="17">
        <v>40000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47">
        <v>0</v>
      </c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</row>
    <row r="73" spans="1:74" s="23" customFormat="1" ht="13.5" customHeight="1">
      <c r="A73" s="16">
        <v>107</v>
      </c>
      <c r="B73" s="9" t="s">
        <v>77</v>
      </c>
      <c r="C73" s="9" t="s">
        <v>154</v>
      </c>
      <c r="D73" s="9" t="s">
        <v>155</v>
      </c>
      <c r="E73" s="9" t="s">
        <v>156</v>
      </c>
      <c r="F73" s="9" t="s">
        <v>154</v>
      </c>
      <c r="G73" s="16" t="s">
        <v>30</v>
      </c>
      <c r="H73" s="16" t="s">
        <v>31</v>
      </c>
      <c r="I73" s="9" t="s">
        <v>157</v>
      </c>
      <c r="J73" s="17">
        <v>10000</v>
      </c>
      <c r="K73" s="18">
        <v>210189</v>
      </c>
      <c r="L73" s="18">
        <v>0</v>
      </c>
      <c r="M73" s="18">
        <v>0</v>
      </c>
      <c r="N73" s="17">
        <v>10000</v>
      </c>
      <c r="O73" s="19">
        <v>0</v>
      </c>
      <c r="P73" s="17">
        <f>IF(J73&gt;0,J73,0)</f>
        <v>10000</v>
      </c>
      <c r="Q73" s="17">
        <f>IF(J73&lt;0,J73,0)</f>
        <v>0</v>
      </c>
      <c r="R73" s="17" t="str">
        <f>IF(J73&lt;0,"",IF(J73-O73=0,"100% Revenue Backed","Not Revenue Backed"))</f>
        <v>Not Revenue Backed</v>
      </c>
      <c r="S73" s="17">
        <f>IF(J73-O73=0,J73,0)</f>
        <v>0</v>
      </c>
      <c r="T73" s="20">
        <v>0</v>
      </c>
      <c r="U73" s="20">
        <v>0</v>
      </c>
      <c r="V73" s="20">
        <v>0</v>
      </c>
      <c r="W73" s="20">
        <v>0</v>
      </c>
      <c r="X73" s="47">
        <v>0</v>
      </c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</row>
    <row r="74" spans="1:74" s="23" customFormat="1" ht="13.5" customHeight="1">
      <c r="A74" s="16" t="s">
        <v>158</v>
      </c>
      <c r="B74" s="9" t="s">
        <v>77</v>
      </c>
      <c r="C74" s="9" t="s">
        <v>159</v>
      </c>
      <c r="D74" s="9" t="s">
        <v>160</v>
      </c>
      <c r="E74" s="9" t="s">
        <v>161</v>
      </c>
      <c r="F74" s="9" t="s">
        <v>162</v>
      </c>
      <c r="G74" s="16" t="s">
        <v>30</v>
      </c>
      <c r="H74" s="16" t="s">
        <v>31</v>
      </c>
      <c r="I74" s="9" t="s">
        <v>163</v>
      </c>
      <c r="J74" s="17">
        <v>27998</v>
      </c>
      <c r="K74" s="18">
        <v>142030</v>
      </c>
      <c r="L74" s="18">
        <v>0</v>
      </c>
      <c r="M74" s="18">
        <v>0</v>
      </c>
      <c r="N74" s="17">
        <v>27998</v>
      </c>
      <c r="O74" s="19">
        <v>0</v>
      </c>
      <c r="P74" s="17">
        <f>IF(J74&gt;0,J74,0)</f>
        <v>27998</v>
      </c>
      <c r="Q74" s="17">
        <f>IF(J74&lt;0,J74,0)</f>
        <v>0</v>
      </c>
      <c r="R74" s="17" t="str">
        <f>IF(J74&lt;0,"",IF(J74-O74=0,"100% Revenue Backed","Not Revenue Backed"))</f>
        <v>Not Revenue Backed</v>
      </c>
      <c r="S74" s="17">
        <f>IF(J74-O74=0,J74,0)</f>
        <v>0</v>
      </c>
      <c r="T74" s="20">
        <v>0</v>
      </c>
      <c r="U74" s="20">
        <v>0</v>
      </c>
      <c r="V74" s="20">
        <v>0</v>
      </c>
      <c r="W74" s="20">
        <v>0</v>
      </c>
      <c r="X74" s="47">
        <v>0</v>
      </c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</row>
    <row r="75" spans="1:74" s="23" customFormat="1" ht="13.5" customHeight="1">
      <c r="A75" s="27"/>
      <c r="B75" s="28"/>
      <c r="C75" s="28"/>
      <c r="D75" s="28"/>
      <c r="E75" s="28"/>
      <c r="F75" s="29"/>
      <c r="G75" s="42"/>
      <c r="H75" s="42"/>
      <c r="I75" s="60" t="s">
        <v>164</v>
      </c>
      <c r="J75" s="61">
        <f>SUM(J31:J74)</f>
        <v>37081863</v>
      </c>
      <c r="K75" s="62"/>
      <c r="L75" s="62"/>
      <c r="M75" s="62"/>
      <c r="N75" s="61">
        <f aca="true" t="shared" si="14" ref="N75:T75">SUM(N31:N74)</f>
        <v>37094363</v>
      </c>
      <c r="O75" s="61">
        <f t="shared" si="14"/>
        <v>868625</v>
      </c>
      <c r="P75" s="61">
        <f t="shared" si="14"/>
        <v>7790561</v>
      </c>
      <c r="Q75" s="61">
        <f t="shared" si="14"/>
        <v>0</v>
      </c>
      <c r="R75" s="61">
        <f t="shared" si="14"/>
        <v>0</v>
      </c>
      <c r="S75" s="61">
        <f t="shared" si="14"/>
        <v>574241</v>
      </c>
      <c r="T75" s="63">
        <f t="shared" si="14"/>
        <v>0</v>
      </c>
      <c r="U75" s="63"/>
      <c r="V75" s="63">
        <f>SUM(V31:V74)</f>
        <v>0</v>
      </c>
      <c r="W75" s="63">
        <f>SUM(W31:W74)</f>
        <v>0</v>
      </c>
      <c r="X75" s="63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</row>
    <row r="76" spans="1:74" s="71" customFormat="1" ht="13.5" customHeight="1">
      <c r="A76" s="32"/>
      <c r="B76" s="64"/>
      <c r="C76" s="64"/>
      <c r="D76" s="64"/>
      <c r="E76" s="64"/>
      <c r="F76" s="64"/>
      <c r="G76" s="65"/>
      <c r="H76" s="65"/>
      <c r="I76" s="66"/>
      <c r="J76" s="67"/>
      <c r="K76" s="68"/>
      <c r="L76" s="68"/>
      <c r="M76" s="68"/>
      <c r="N76" s="68"/>
      <c r="O76" s="67"/>
      <c r="P76" s="67"/>
      <c r="Q76" s="67"/>
      <c r="R76" s="67"/>
      <c r="S76" s="67"/>
      <c r="T76" s="69"/>
      <c r="U76" s="69"/>
      <c r="V76" s="69"/>
      <c r="W76" s="69"/>
      <c r="X76" s="69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</row>
    <row r="77" spans="1:74" s="23" customFormat="1" ht="13.5" customHeight="1">
      <c r="A77" s="8"/>
      <c r="B77" s="55"/>
      <c r="C77" s="55"/>
      <c r="D77" s="55"/>
      <c r="E77" s="55"/>
      <c r="F77" s="72" t="s">
        <v>165</v>
      </c>
      <c r="G77" s="73"/>
      <c r="H77" s="73"/>
      <c r="I77" s="74"/>
      <c r="J77" s="75"/>
      <c r="K77" s="76"/>
      <c r="L77" s="76"/>
      <c r="M77" s="76"/>
      <c r="N77" s="76"/>
      <c r="O77" s="75"/>
      <c r="P77" s="75"/>
      <c r="Q77" s="75"/>
      <c r="R77" s="75"/>
      <c r="S77" s="75"/>
      <c r="T77" s="77"/>
      <c r="U77" s="77"/>
      <c r="V77" s="77"/>
      <c r="W77" s="77"/>
      <c r="X77" s="7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</row>
    <row r="78" spans="1:74" s="23" customFormat="1" ht="12.75" customHeight="1">
      <c r="A78" s="78">
        <v>14</v>
      </c>
      <c r="B78" s="79"/>
      <c r="C78" s="79"/>
      <c r="D78" s="80"/>
      <c r="E78" s="80"/>
      <c r="F78" s="79" t="s">
        <v>166</v>
      </c>
      <c r="G78" s="78"/>
      <c r="H78" s="78"/>
      <c r="I78" s="79" t="s">
        <v>167</v>
      </c>
      <c r="J78" s="81" t="s">
        <v>168</v>
      </c>
      <c r="K78" s="81" t="s">
        <v>168</v>
      </c>
      <c r="L78" s="81" t="s">
        <v>168</v>
      </c>
      <c r="M78" s="81" t="s">
        <v>168</v>
      </c>
      <c r="N78" s="81" t="s">
        <v>168</v>
      </c>
      <c r="O78" s="81"/>
      <c r="P78" s="82"/>
      <c r="Q78" s="82"/>
      <c r="R78" s="82"/>
      <c r="S78" s="82"/>
      <c r="T78" s="83">
        <v>0</v>
      </c>
      <c r="U78" s="83">
        <v>0</v>
      </c>
      <c r="V78" s="83">
        <v>0</v>
      </c>
      <c r="W78" s="83">
        <v>0</v>
      </c>
      <c r="X78" s="83" t="s">
        <v>52</v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</row>
    <row r="79" spans="1:74" s="23" customFormat="1" ht="12.75" customHeight="1">
      <c r="A79" s="78">
        <v>16</v>
      </c>
      <c r="B79" s="79"/>
      <c r="C79" s="79"/>
      <c r="D79" s="80"/>
      <c r="E79" s="80"/>
      <c r="F79" s="79" t="s">
        <v>169</v>
      </c>
      <c r="G79" s="78"/>
      <c r="H79" s="78"/>
      <c r="I79" s="79" t="s">
        <v>170</v>
      </c>
      <c r="J79" s="82">
        <v>35000</v>
      </c>
      <c r="K79" s="84"/>
      <c r="L79" s="84"/>
      <c r="M79" s="84"/>
      <c r="N79" s="82">
        <v>35000</v>
      </c>
      <c r="O79" s="81">
        <v>35000</v>
      </c>
      <c r="P79" s="82"/>
      <c r="Q79" s="82"/>
      <c r="R79" s="82"/>
      <c r="S79" s="82"/>
      <c r="T79" s="83">
        <v>0</v>
      </c>
      <c r="U79" s="83">
        <v>0</v>
      </c>
      <c r="V79" s="83">
        <v>1</v>
      </c>
      <c r="W79" s="83">
        <v>1</v>
      </c>
      <c r="X79" s="81" t="s">
        <v>168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</row>
    <row r="80" spans="1:74" s="23" customFormat="1" ht="12.75" customHeight="1">
      <c r="A80" s="78">
        <v>17</v>
      </c>
      <c r="B80" s="79" t="s">
        <v>25</v>
      </c>
      <c r="C80" s="79" t="s">
        <v>26</v>
      </c>
      <c r="D80" s="80" t="s">
        <v>27</v>
      </c>
      <c r="E80" s="80" t="s">
        <v>171</v>
      </c>
      <c r="F80" s="79" t="s">
        <v>37</v>
      </c>
      <c r="G80" s="78"/>
      <c r="H80" s="78" t="s">
        <v>172</v>
      </c>
      <c r="I80" s="79" t="s">
        <v>173</v>
      </c>
      <c r="J80" s="82">
        <v>567765</v>
      </c>
      <c r="K80" s="84">
        <v>0</v>
      </c>
      <c r="L80" s="84">
        <v>-91124</v>
      </c>
      <c r="M80" s="84">
        <v>0</v>
      </c>
      <c r="N80" s="82">
        <v>567765</v>
      </c>
      <c r="O80" s="81">
        <v>567765</v>
      </c>
      <c r="P80" s="82">
        <f>IF(J80&gt;0,J80,0)</f>
        <v>567765</v>
      </c>
      <c r="Q80" s="82">
        <f>IF(J80&lt;0,J80,0)</f>
        <v>0</v>
      </c>
      <c r="R80" s="82"/>
      <c r="S80" s="82">
        <f>IF(J80-O80=0,J80,0)</f>
        <v>567765</v>
      </c>
      <c r="T80" s="83">
        <v>5</v>
      </c>
      <c r="U80" s="83">
        <v>5</v>
      </c>
      <c r="V80" s="83">
        <v>0</v>
      </c>
      <c r="W80" s="83">
        <v>0</v>
      </c>
      <c r="X80" s="81" t="s">
        <v>168</v>
      </c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</row>
    <row r="81" spans="1:74" s="23" customFormat="1" ht="13.5" customHeight="1">
      <c r="A81" s="78">
        <v>17</v>
      </c>
      <c r="B81" s="79" t="s">
        <v>25</v>
      </c>
      <c r="C81" s="79" t="s">
        <v>26</v>
      </c>
      <c r="D81" s="79" t="s">
        <v>27</v>
      </c>
      <c r="E81" s="79" t="s">
        <v>28</v>
      </c>
      <c r="F81" s="79" t="s">
        <v>37</v>
      </c>
      <c r="G81" s="78" t="s">
        <v>174</v>
      </c>
      <c r="H81" s="78" t="s">
        <v>172</v>
      </c>
      <c r="I81" s="79" t="s">
        <v>175</v>
      </c>
      <c r="J81" s="82">
        <v>107621</v>
      </c>
      <c r="K81" s="84">
        <v>0</v>
      </c>
      <c r="L81" s="84">
        <v>37500</v>
      </c>
      <c r="M81" s="84">
        <v>0</v>
      </c>
      <c r="N81" s="81">
        <v>0</v>
      </c>
      <c r="O81" s="82">
        <v>35000</v>
      </c>
      <c r="P81" s="82">
        <f>IF(J81&gt;0,J81,0)</f>
        <v>107621</v>
      </c>
      <c r="Q81" s="82">
        <f>IF(J81&lt;0,J81,0)</f>
        <v>0</v>
      </c>
      <c r="R81" s="82" t="str">
        <f>IF(J81&lt;0,"",IF(J81-O81=0,"100% Revenue Backed","Not Revenue Backed"))</f>
        <v>Not Revenue Backed</v>
      </c>
      <c r="S81" s="82">
        <f>IF(J81-O81=0,J81,0)</f>
        <v>0</v>
      </c>
      <c r="T81" s="83">
        <v>2</v>
      </c>
      <c r="U81" s="83">
        <v>0</v>
      </c>
      <c r="V81" s="83">
        <v>0</v>
      </c>
      <c r="W81" s="83">
        <v>0</v>
      </c>
      <c r="X81" s="81" t="s">
        <v>168</v>
      </c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</row>
    <row r="82" spans="1:74" s="23" customFormat="1" ht="13.5" customHeight="1">
      <c r="A82" s="78">
        <v>20</v>
      </c>
      <c r="B82" s="79"/>
      <c r="C82" s="79"/>
      <c r="D82" s="79"/>
      <c r="E82" s="79"/>
      <c r="F82" s="79" t="s">
        <v>176</v>
      </c>
      <c r="G82" s="78"/>
      <c r="H82" s="78"/>
      <c r="I82" s="79" t="s">
        <v>177</v>
      </c>
      <c r="J82" s="82" t="s">
        <v>168</v>
      </c>
      <c r="K82" s="84"/>
      <c r="L82" s="84"/>
      <c r="M82" s="84"/>
      <c r="N82" s="81">
        <v>65995</v>
      </c>
      <c r="O82" s="82"/>
      <c r="P82" s="82"/>
      <c r="Q82" s="82"/>
      <c r="R82" s="82"/>
      <c r="S82" s="82"/>
      <c r="T82" s="83">
        <v>0</v>
      </c>
      <c r="U82" s="83">
        <v>0</v>
      </c>
      <c r="V82" s="83">
        <v>0</v>
      </c>
      <c r="W82" s="83">
        <v>1</v>
      </c>
      <c r="X82" s="83">
        <v>0</v>
      </c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</row>
    <row r="83" spans="1:74" s="23" customFormat="1" ht="13.5" customHeight="1">
      <c r="A83" s="78">
        <v>26</v>
      </c>
      <c r="B83" s="79"/>
      <c r="C83" s="79"/>
      <c r="D83" s="79"/>
      <c r="E83" s="79"/>
      <c r="F83" s="79" t="s">
        <v>178</v>
      </c>
      <c r="G83" s="78"/>
      <c r="H83" s="78"/>
      <c r="I83" s="79" t="s">
        <v>179</v>
      </c>
      <c r="J83" s="82" t="s">
        <v>168</v>
      </c>
      <c r="K83" s="84"/>
      <c r="L83" s="84"/>
      <c r="M83" s="84"/>
      <c r="N83" s="81">
        <v>10000</v>
      </c>
      <c r="O83" s="82"/>
      <c r="P83" s="82"/>
      <c r="Q83" s="82"/>
      <c r="R83" s="82"/>
      <c r="S83" s="82"/>
      <c r="T83" s="83">
        <v>0</v>
      </c>
      <c r="U83" s="83">
        <v>0</v>
      </c>
      <c r="V83" s="83">
        <v>0</v>
      </c>
      <c r="W83" s="83">
        <v>0</v>
      </c>
      <c r="X83" s="83">
        <v>0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</row>
    <row r="84" spans="1:74" s="23" customFormat="1" ht="13.5" customHeight="1">
      <c r="A84" s="78">
        <v>40</v>
      </c>
      <c r="B84" s="79" t="s">
        <v>25</v>
      </c>
      <c r="C84" s="79" t="s">
        <v>26</v>
      </c>
      <c r="D84" s="79" t="s">
        <v>27</v>
      </c>
      <c r="E84" s="79" t="s">
        <v>39</v>
      </c>
      <c r="F84" s="79" t="s">
        <v>66</v>
      </c>
      <c r="G84" s="78" t="s">
        <v>174</v>
      </c>
      <c r="H84" s="78" t="s">
        <v>180</v>
      </c>
      <c r="I84" s="79" t="s">
        <v>181</v>
      </c>
      <c r="J84" s="81">
        <v>0</v>
      </c>
      <c r="K84" s="84">
        <v>0</v>
      </c>
      <c r="L84" s="84">
        <v>41343</v>
      </c>
      <c r="M84" s="84">
        <v>0</v>
      </c>
      <c r="N84" s="81">
        <v>0</v>
      </c>
      <c r="O84" s="81">
        <v>0</v>
      </c>
      <c r="P84" s="82">
        <f>IF(J84&gt;0,J84,0)</f>
        <v>0</v>
      </c>
      <c r="Q84" s="82">
        <f>IF(J84&lt;0,J84,0)</f>
        <v>0</v>
      </c>
      <c r="R84" s="82" t="str">
        <f>IF(J84&lt;0,"",IF(J84-O84=0,"100% Revenue Backed","Not Revenue Backed"))</f>
        <v>100% Revenue Backed</v>
      </c>
      <c r="S84" s="82">
        <f>IF(J84-O84=0,J84,0)</f>
        <v>0</v>
      </c>
      <c r="T84" s="85">
        <v>-14.32</v>
      </c>
      <c r="U84" s="85">
        <v>-14.32</v>
      </c>
      <c r="V84" s="83">
        <v>0</v>
      </c>
      <c r="W84" s="83">
        <v>0</v>
      </c>
      <c r="X84" s="81" t="s">
        <v>168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</row>
    <row r="85" spans="1:74" s="23" customFormat="1" ht="13.5" customHeight="1">
      <c r="A85" s="86">
        <v>41</v>
      </c>
      <c r="B85" s="87"/>
      <c r="C85" s="87"/>
      <c r="D85" s="87"/>
      <c r="E85" s="87"/>
      <c r="F85" s="79" t="s">
        <v>68</v>
      </c>
      <c r="G85" s="78"/>
      <c r="H85" s="78"/>
      <c r="I85" s="79" t="s">
        <v>182</v>
      </c>
      <c r="J85" s="81">
        <v>0</v>
      </c>
      <c r="K85" s="84"/>
      <c r="L85" s="84"/>
      <c r="M85" s="84"/>
      <c r="N85" s="81">
        <v>20000</v>
      </c>
      <c r="O85" s="81"/>
      <c r="P85" s="82"/>
      <c r="Q85" s="82"/>
      <c r="R85" s="82"/>
      <c r="S85" s="82"/>
      <c r="T85" s="83">
        <v>0</v>
      </c>
      <c r="U85" s="83">
        <v>0</v>
      </c>
      <c r="V85" s="83">
        <v>0</v>
      </c>
      <c r="W85" s="83">
        <v>0</v>
      </c>
      <c r="X85" s="81" t="s">
        <v>168</v>
      </c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</row>
    <row r="86" spans="1:74" s="23" customFormat="1" ht="13.5" customHeight="1">
      <c r="A86" s="86">
        <v>41</v>
      </c>
      <c r="B86" s="87"/>
      <c r="C86" s="87"/>
      <c r="D86" s="87"/>
      <c r="E86" s="87"/>
      <c r="F86" s="79" t="s">
        <v>68</v>
      </c>
      <c r="G86" s="78"/>
      <c r="H86" s="78"/>
      <c r="I86" s="79" t="s">
        <v>183</v>
      </c>
      <c r="J86" s="81">
        <v>0</v>
      </c>
      <c r="K86" s="84"/>
      <c r="L86" s="84"/>
      <c r="M86" s="84"/>
      <c r="N86" s="81">
        <v>50000</v>
      </c>
      <c r="O86" s="81"/>
      <c r="P86" s="82"/>
      <c r="Q86" s="82"/>
      <c r="R86" s="82"/>
      <c r="S86" s="82"/>
      <c r="T86" s="83">
        <v>0</v>
      </c>
      <c r="U86" s="83">
        <v>0</v>
      </c>
      <c r="V86" s="83">
        <v>0</v>
      </c>
      <c r="W86" s="83">
        <v>0</v>
      </c>
      <c r="X86" s="81" t="s">
        <v>168</v>
      </c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</row>
    <row r="87" spans="1:74" s="23" customFormat="1" ht="13.5" customHeight="1">
      <c r="A87" s="86">
        <v>41</v>
      </c>
      <c r="B87" s="87"/>
      <c r="C87" s="87"/>
      <c r="D87" s="87"/>
      <c r="E87" s="87"/>
      <c r="F87" s="79" t="s">
        <v>68</v>
      </c>
      <c r="G87" s="78"/>
      <c r="H87" s="78"/>
      <c r="I87" s="79" t="s">
        <v>184</v>
      </c>
      <c r="J87" s="81">
        <v>0</v>
      </c>
      <c r="K87" s="84"/>
      <c r="L87" s="84"/>
      <c r="M87" s="84"/>
      <c r="N87" s="81">
        <v>27000</v>
      </c>
      <c r="O87" s="81"/>
      <c r="P87" s="82"/>
      <c r="Q87" s="82"/>
      <c r="R87" s="82"/>
      <c r="S87" s="82"/>
      <c r="T87" s="83">
        <v>0</v>
      </c>
      <c r="U87" s="83">
        <v>0</v>
      </c>
      <c r="V87" s="83">
        <v>0</v>
      </c>
      <c r="W87" s="83">
        <v>0</v>
      </c>
      <c r="X87" s="81" t="s">
        <v>168</v>
      </c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</row>
    <row r="88" spans="1:74" s="23" customFormat="1" ht="13.5" customHeight="1">
      <c r="A88" s="88"/>
      <c r="B88" s="88"/>
      <c r="C88" s="88"/>
      <c r="D88" s="88"/>
      <c r="E88" s="88"/>
      <c r="F88" s="89"/>
      <c r="G88" s="90"/>
      <c r="H88" s="90"/>
      <c r="I88" s="91" t="s">
        <v>185</v>
      </c>
      <c r="J88" s="30">
        <f>SUM(J79:J87)</f>
        <v>710386</v>
      </c>
      <c r="K88" s="14"/>
      <c r="L88" s="14"/>
      <c r="M88" s="14"/>
      <c r="N88" s="92">
        <f>SUM(N79:N87)</f>
        <v>775760</v>
      </c>
      <c r="O88" s="30">
        <f>SUM(O79:O84)</f>
        <v>637765</v>
      </c>
      <c r="P88" s="30">
        <f>SUM(P80:P84)</f>
        <v>675386</v>
      </c>
      <c r="Q88" s="30">
        <f>SUM(Q80:Q84)</f>
        <v>0</v>
      </c>
      <c r="R88" s="30">
        <f>SUM(R80:R84)</f>
        <v>0</v>
      </c>
      <c r="S88" s="30">
        <f>SUM(S80:S84)</f>
        <v>567765</v>
      </c>
      <c r="T88" s="93">
        <f>SUM(T78:T87)</f>
        <v>-7.32</v>
      </c>
      <c r="U88" s="93">
        <f>SUM(U78:U87)</f>
        <v>-9.32</v>
      </c>
      <c r="V88" s="31">
        <f>SUM(V79:V84)</f>
        <v>1</v>
      </c>
      <c r="W88" s="31">
        <f>SUM(W79:W84)</f>
        <v>2</v>
      </c>
      <c r="X88" s="31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</row>
    <row r="89" spans="1:24" s="7" customFormat="1" ht="13.5" customHeight="1">
      <c r="A89" s="94"/>
      <c r="B89" s="94"/>
      <c r="C89" s="94"/>
      <c r="D89" s="94"/>
      <c r="E89" s="94"/>
      <c r="F89" s="94"/>
      <c r="G89" s="94"/>
      <c r="H89" s="94"/>
      <c r="I89" s="95"/>
      <c r="J89" s="96"/>
      <c r="K89" s="97"/>
      <c r="L89" s="97"/>
      <c r="M89" s="97"/>
      <c r="N89" s="98"/>
      <c r="O89" s="96"/>
      <c r="P89" s="96"/>
      <c r="Q89" s="96"/>
      <c r="R89" s="96"/>
      <c r="S89" s="96"/>
      <c r="T89" s="99"/>
      <c r="U89" s="99"/>
      <c r="V89" s="100"/>
      <c r="W89" s="100"/>
      <c r="X89" s="100"/>
    </row>
    <row r="90" spans="1:74" s="23" customFormat="1" ht="13.5" customHeight="1">
      <c r="A90" s="101"/>
      <c r="B90" s="101"/>
      <c r="C90" s="101"/>
      <c r="D90" s="101"/>
      <c r="E90" s="101"/>
      <c r="F90" s="101"/>
      <c r="G90" s="101"/>
      <c r="H90" s="101"/>
      <c r="I90" s="102"/>
      <c r="J90" s="103"/>
      <c r="K90" s="104"/>
      <c r="L90" s="104"/>
      <c r="M90" s="104"/>
      <c r="N90" s="104"/>
      <c r="O90" s="103"/>
      <c r="P90" s="103"/>
      <c r="Q90" s="103"/>
      <c r="R90" s="103"/>
      <c r="S90" s="103"/>
      <c r="T90" s="105"/>
      <c r="U90" s="105"/>
      <c r="V90" s="105"/>
      <c r="W90" s="105"/>
      <c r="X90" s="105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</row>
    <row r="91" spans="1:74" s="23" customFormat="1" ht="13.5" customHeight="1">
      <c r="A91" s="106"/>
      <c r="B91" s="90"/>
      <c r="C91" s="90"/>
      <c r="D91" s="90"/>
      <c r="E91" s="90"/>
      <c r="F91" s="10" t="s">
        <v>186</v>
      </c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</row>
    <row r="92" spans="1:74" s="23" customFormat="1" ht="13.5" customHeight="1">
      <c r="A92" s="78">
        <v>63</v>
      </c>
      <c r="B92" s="79" t="s">
        <v>77</v>
      </c>
      <c r="C92" s="79" t="s">
        <v>187</v>
      </c>
      <c r="D92" s="79" t="s">
        <v>188</v>
      </c>
      <c r="E92" s="79" t="s">
        <v>189</v>
      </c>
      <c r="F92" s="79" t="s">
        <v>187</v>
      </c>
      <c r="G92" s="78" t="s">
        <v>174</v>
      </c>
      <c r="H92" s="78" t="s">
        <v>190</v>
      </c>
      <c r="I92" s="79" t="s">
        <v>191</v>
      </c>
      <c r="J92" s="82">
        <v>35000</v>
      </c>
      <c r="K92" s="84">
        <v>337710</v>
      </c>
      <c r="L92" s="84">
        <v>116702</v>
      </c>
      <c r="M92" s="84">
        <v>0</v>
      </c>
      <c r="N92" s="82">
        <v>35000</v>
      </c>
      <c r="O92" s="81">
        <v>0</v>
      </c>
      <c r="P92" s="82">
        <v>337710</v>
      </c>
      <c r="Q92" s="82">
        <f>IF(J92&lt;0,J92,0)</f>
        <v>0</v>
      </c>
      <c r="R92" s="82" t="str">
        <f>IF(J92&lt;0,"",IF(J92-O92=0,"100% Revenue Backed","Not Revenue Backed"))</f>
        <v>Not Revenue Backed</v>
      </c>
      <c r="S92" s="82">
        <f>IF(J92-O92=0,J92,0)</f>
        <v>0</v>
      </c>
      <c r="T92" s="83">
        <v>0</v>
      </c>
      <c r="U92" s="83">
        <v>0</v>
      </c>
      <c r="V92" s="83">
        <v>0</v>
      </c>
      <c r="W92" s="83">
        <v>0</v>
      </c>
      <c r="X92" s="81" t="s">
        <v>168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</row>
    <row r="93" spans="1:74" s="23" customFormat="1" ht="13.5" customHeight="1">
      <c r="A93" s="78">
        <v>70</v>
      </c>
      <c r="B93" s="79"/>
      <c r="C93" s="79"/>
      <c r="D93" s="79"/>
      <c r="E93" s="79"/>
      <c r="F93" s="79" t="s">
        <v>192</v>
      </c>
      <c r="G93" s="78"/>
      <c r="H93" s="78"/>
      <c r="I93" s="79" t="s">
        <v>193</v>
      </c>
      <c r="J93" s="108">
        <v>0</v>
      </c>
      <c r="K93" s="84"/>
      <c r="L93" s="84"/>
      <c r="M93" s="84"/>
      <c r="N93" s="82">
        <v>1000000</v>
      </c>
      <c r="O93" s="81"/>
      <c r="P93" s="82"/>
      <c r="Q93" s="82"/>
      <c r="R93" s="82"/>
      <c r="S93" s="82"/>
      <c r="T93" s="83"/>
      <c r="U93" s="83"/>
      <c r="V93" s="83"/>
      <c r="W93" s="83"/>
      <c r="X93" s="81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</row>
    <row r="94" spans="1:35" s="109" customFormat="1" ht="13.5" customHeight="1">
      <c r="A94" s="78">
        <v>72</v>
      </c>
      <c r="B94" s="79" t="s">
        <v>77</v>
      </c>
      <c r="C94" s="79" t="s">
        <v>95</v>
      </c>
      <c r="D94" s="79" t="s">
        <v>96</v>
      </c>
      <c r="E94" s="79" t="s">
        <v>97</v>
      </c>
      <c r="F94" s="79" t="s">
        <v>100</v>
      </c>
      <c r="G94" s="78" t="s">
        <v>30</v>
      </c>
      <c r="H94" s="78" t="s">
        <v>194</v>
      </c>
      <c r="I94" s="79" t="s">
        <v>195</v>
      </c>
      <c r="J94" s="82">
        <v>242222</v>
      </c>
      <c r="K94" s="84">
        <v>58910</v>
      </c>
      <c r="L94" s="84">
        <v>0</v>
      </c>
      <c r="M94" s="84">
        <v>0</v>
      </c>
      <c r="N94" s="82">
        <v>242222</v>
      </c>
      <c r="O94" s="81">
        <v>242222</v>
      </c>
      <c r="P94" s="82">
        <f>IF(J94&gt;0,J94,0)</f>
        <v>242222</v>
      </c>
      <c r="Q94" s="82">
        <f>IF(J94&lt;0,J94,0)</f>
        <v>0</v>
      </c>
      <c r="R94" s="82" t="str">
        <f>IF(J94&lt;0,"",IF(J94-O94=0,"100% Revenue Backed","Not Revenue Backed"))</f>
        <v>100% Revenue Backed</v>
      </c>
      <c r="S94" s="82">
        <f>IF(J94-O94=0,J94,0)</f>
        <v>242222</v>
      </c>
      <c r="T94" s="83">
        <v>0</v>
      </c>
      <c r="U94" s="83">
        <v>0</v>
      </c>
      <c r="V94" s="83">
        <v>0</v>
      </c>
      <c r="W94" s="83">
        <v>0</v>
      </c>
      <c r="X94" s="81" t="s">
        <v>168</v>
      </c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s="109" customFormat="1" ht="13.5" customHeight="1">
      <c r="A95" s="110">
        <v>75</v>
      </c>
      <c r="B95" s="87"/>
      <c r="C95" s="87"/>
      <c r="D95" s="87"/>
      <c r="E95" s="87"/>
      <c r="F95" s="111" t="s">
        <v>196</v>
      </c>
      <c r="G95" s="78"/>
      <c r="H95" s="78"/>
      <c r="I95" s="79" t="s">
        <v>197</v>
      </c>
      <c r="J95" s="81">
        <v>0</v>
      </c>
      <c r="K95" s="84"/>
      <c r="L95" s="84"/>
      <c r="M95" s="84"/>
      <c r="N95" s="81">
        <v>0</v>
      </c>
      <c r="O95" s="81">
        <v>0</v>
      </c>
      <c r="P95" s="82"/>
      <c r="Q95" s="82"/>
      <c r="R95" s="82"/>
      <c r="S95" s="82"/>
      <c r="T95" s="83">
        <v>0.75</v>
      </c>
      <c r="U95" s="83">
        <v>0</v>
      </c>
      <c r="V95" s="85">
        <v>-0.75</v>
      </c>
      <c r="W95" s="83">
        <v>0</v>
      </c>
      <c r="X95" s="81" t="s">
        <v>168</v>
      </c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24" s="109" customFormat="1" ht="13.5" customHeight="1">
      <c r="A96" s="78">
        <v>77</v>
      </c>
      <c r="B96" s="79"/>
      <c r="C96" s="79"/>
      <c r="D96" s="79"/>
      <c r="E96" s="79"/>
      <c r="F96" s="79" t="s">
        <v>128</v>
      </c>
      <c r="G96" s="78"/>
      <c r="H96" s="78"/>
      <c r="I96" s="112" t="s">
        <v>198</v>
      </c>
      <c r="J96" s="108">
        <v>0</v>
      </c>
      <c r="K96" s="84"/>
      <c r="L96" s="84"/>
      <c r="M96" s="84"/>
      <c r="N96" s="113">
        <v>1000000</v>
      </c>
      <c r="O96" s="81"/>
      <c r="P96" s="82"/>
      <c r="Q96" s="82"/>
      <c r="R96" s="82"/>
      <c r="S96" s="82"/>
      <c r="T96" s="83"/>
      <c r="U96" s="83"/>
      <c r="V96" s="83"/>
      <c r="W96" s="83"/>
      <c r="X96" s="114"/>
    </row>
    <row r="97" spans="1:35" s="109" customFormat="1" ht="13.5" customHeight="1">
      <c r="A97" s="110">
        <v>78</v>
      </c>
      <c r="B97" s="87"/>
      <c r="C97" s="87"/>
      <c r="D97" s="87"/>
      <c r="E97" s="87"/>
      <c r="F97" s="111" t="s">
        <v>199</v>
      </c>
      <c r="G97" s="78"/>
      <c r="H97" s="78"/>
      <c r="I97" s="79" t="s">
        <v>200</v>
      </c>
      <c r="J97" s="82">
        <v>20500</v>
      </c>
      <c r="K97" s="84"/>
      <c r="L97" s="84"/>
      <c r="M97" s="84"/>
      <c r="N97" s="82">
        <v>20500</v>
      </c>
      <c r="O97" s="81">
        <v>0</v>
      </c>
      <c r="P97" s="82"/>
      <c r="Q97" s="82"/>
      <c r="R97" s="82"/>
      <c r="S97" s="82"/>
      <c r="T97" s="83">
        <v>0</v>
      </c>
      <c r="U97" s="83">
        <v>0</v>
      </c>
      <c r="V97" s="83">
        <v>0</v>
      </c>
      <c r="W97" s="83">
        <v>0</v>
      </c>
      <c r="X97" s="81" t="s">
        <v>168</v>
      </c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s="109" customFormat="1" ht="13.5" customHeight="1">
      <c r="A98" s="110">
        <v>82</v>
      </c>
      <c r="B98" s="87"/>
      <c r="C98" s="87"/>
      <c r="D98" s="87"/>
      <c r="E98" s="87"/>
      <c r="F98" s="111" t="s">
        <v>130</v>
      </c>
      <c r="G98" s="78"/>
      <c r="H98" s="78"/>
      <c r="I98" s="79" t="s">
        <v>201</v>
      </c>
      <c r="J98" s="82">
        <v>52000</v>
      </c>
      <c r="K98" s="84"/>
      <c r="L98" s="84"/>
      <c r="M98" s="84"/>
      <c r="N98" s="82">
        <v>52000</v>
      </c>
      <c r="O98" s="81">
        <v>0</v>
      </c>
      <c r="P98" s="82"/>
      <c r="Q98" s="82"/>
      <c r="R98" s="82"/>
      <c r="S98" s="82"/>
      <c r="T98" s="83">
        <v>0</v>
      </c>
      <c r="U98" s="83">
        <v>0</v>
      </c>
      <c r="V98" s="83">
        <v>0</v>
      </c>
      <c r="W98" s="83">
        <v>0</v>
      </c>
      <c r="X98" s="81" t="s">
        <v>168</v>
      </c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s="109" customFormat="1" ht="13.5" customHeight="1">
      <c r="A99" s="110">
        <v>82</v>
      </c>
      <c r="B99" s="87"/>
      <c r="C99" s="87"/>
      <c r="D99" s="87"/>
      <c r="E99" s="87"/>
      <c r="F99" s="111" t="s">
        <v>130</v>
      </c>
      <c r="G99" s="78"/>
      <c r="H99" s="78"/>
      <c r="I99" s="79" t="s">
        <v>202</v>
      </c>
      <c r="J99" s="82">
        <v>140624</v>
      </c>
      <c r="K99" s="84"/>
      <c r="L99" s="84"/>
      <c r="M99" s="84"/>
      <c r="N99" s="82">
        <v>140624</v>
      </c>
      <c r="O99" s="81">
        <v>0</v>
      </c>
      <c r="P99" s="82"/>
      <c r="Q99" s="82"/>
      <c r="R99" s="82"/>
      <c r="S99" s="82"/>
      <c r="T99" s="83">
        <v>0</v>
      </c>
      <c r="U99" s="83">
        <v>0</v>
      </c>
      <c r="V99" s="83">
        <v>0</v>
      </c>
      <c r="W99" s="83">
        <v>0</v>
      </c>
      <c r="X99" s="81" t="s">
        <v>168</v>
      </c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s="109" customFormat="1" ht="13.5" customHeight="1">
      <c r="A100" s="110">
        <v>82</v>
      </c>
      <c r="B100" s="87"/>
      <c r="C100" s="87"/>
      <c r="D100" s="87"/>
      <c r="E100" s="87"/>
      <c r="F100" s="111" t="s">
        <v>130</v>
      </c>
      <c r="G100" s="78"/>
      <c r="H100" s="78"/>
      <c r="I100" s="79" t="s">
        <v>203</v>
      </c>
      <c r="J100" s="82">
        <v>50000</v>
      </c>
      <c r="K100" s="84"/>
      <c r="L100" s="84"/>
      <c r="M100" s="84"/>
      <c r="N100" s="82">
        <v>50000</v>
      </c>
      <c r="O100" s="81">
        <v>0</v>
      </c>
      <c r="P100" s="82"/>
      <c r="Q100" s="82"/>
      <c r="R100" s="82"/>
      <c r="S100" s="82"/>
      <c r="T100" s="83">
        <v>0</v>
      </c>
      <c r="U100" s="83">
        <v>0</v>
      </c>
      <c r="V100" s="83">
        <v>0</v>
      </c>
      <c r="W100" s="83">
        <v>0</v>
      </c>
      <c r="X100" s="81" t="s">
        <v>168</v>
      </c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s="109" customFormat="1" ht="13.5" customHeight="1">
      <c r="A101" s="78">
        <v>82</v>
      </c>
      <c r="B101" s="87"/>
      <c r="C101" s="87"/>
      <c r="D101" s="87"/>
      <c r="E101" s="87"/>
      <c r="F101" s="111" t="s">
        <v>130</v>
      </c>
      <c r="G101" s="78"/>
      <c r="H101" s="78"/>
      <c r="I101" s="79" t="s">
        <v>204</v>
      </c>
      <c r="J101" s="82">
        <v>1460477</v>
      </c>
      <c r="K101" s="84"/>
      <c r="L101" s="84"/>
      <c r="M101" s="84"/>
      <c r="N101" s="82">
        <v>1460477</v>
      </c>
      <c r="O101" s="81">
        <v>0</v>
      </c>
      <c r="P101" s="82"/>
      <c r="Q101" s="82"/>
      <c r="R101" s="82"/>
      <c r="S101" s="82"/>
      <c r="T101" s="83">
        <v>0</v>
      </c>
      <c r="U101" s="83">
        <v>0</v>
      </c>
      <c r="V101" s="83">
        <v>0</v>
      </c>
      <c r="W101" s="83">
        <v>0</v>
      </c>
      <c r="X101" s="81" t="s">
        <v>168</v>
      </c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s="109" customFormat="1" ht="13.5" customHeight="1">
      <c r="A102" s="78">
        <v>84</v>
      </c>
      <c r="B102" s="79"/>
      <c r="C102" s="79"/>
      <c r="D102" s="79"/>
      <c r="E102" s="79"/>
      <c r="F102" s="79" t="s">
        <v>143</v>
      </c>
      <c r="G102" s="78"/>
      <c r="H102" s="78"/>
      <c r="I102" s="79" t="s">
        <v>205</v>
      </c>
      <c r="J102" s="81">
        <v>0</v>
      </c>
      <c r="K102" s="84"/>
      <c r="L102" s="84"/>
      <c r="M102" s="84"/>
      <c r="N102" s="81">
        <v>0</v>
      </c>
      <c r="O102" s="81">
        <v>0</v>
      </c>
      <c r="P102" s="82"/>
      <c r="Q102" s="82"/>
      <c r="R102" s="82"/>
      <c r="S102" s="82"/>
      <c r="T102" s="115">
        <v>2</v>
      </c>
      <c r="U102" s="83">
        <v>0</v>
      </c>
      <c r="V102" s="85">
        <v>-2</v>
      </c>
      <c r="W102" s="83">
        <v>0</v>
      </c>
      <c r="X102" s="81" t="s">
        <v>168</v>
      </c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24" s="109" customFormat="1" ht="13.5" customHeight="1">
      <c r="A103" s="78" t="s">
        <v>158</v>
      </c>
      <c r="B103" s="79"/>
      <c r="C103" s="79"/>
      <c r="D103" s="79"/>
      <c r="E103" s="79"/>
      <c r="F103" s="79" t="s">
        <v>162</v>
      </c>
      <c r="G103" s="78"/>
      <c r="H103" s="78"/>
      <c r="I103" s="79" t="s">
        <v>206</v>
      </c>
      <c r="J103" s="108">
        <v>0</v>
      </c>
      <c r="K103" s="84"/>
      <c r="L103" s="84"/>
      <c r="M103" s="84"/>
      <c r="N103" s="82">
        <v>-1000000</v>
      </c>
      <c r="O103" s="81"/>
      <c r="P103" s="82"/>
      <c r="Q103" s="82"/>
      <c r="R103" s="82"/>
      <c r="S103" s="82"/>
      <c r="T103" s="83"/>
      <c r="U103" s="83"/>
      <c r="V103" s="83"/>
      <c r="W103" s="83"/>
      <c r="X103" s="114" t="s">
        <v>52</v>
      </c>
    </row>
    <row r="104" spans="1:74" s="23" customFormat="1" ht="13.5" customHeight="1">
      <c r="A104" s="27"/>
      <c r="B104" s="28"/>
      <c r="C104" s="28"/>
      <c r="D104" s="28"/>
      <c r="E104" s="28"/>
      <c r="F104" s="116"/>
      <c r="G104" s="42"/>
      <c r="H104" s="42"/>
      <c r="I104" s="60" t="s">
        <v>207</v>
      </c>
      <c r="J104" s="61">
        <f>SUM(J92:J102)</f>
        <v>2000823</v>
      </c>
      <c r="K104" s="62"/>
      <c r="L104" s="62"/>
      <c r="M104" s="62"/>
      <c r="N104" s="61">
        <f>SUM(N92:N103)</f>
        <v>3000823</v>
      </c>
      <c r="O104" s="61">
        <f>SUM(O92:O102)</f>
        <v>242222</v>
      </c>
      <c r="P104" s="61">
        <f>SUM(P92:P94)</f>
        <v>579932</v>
      </c>
      <c r="Q104" s="61">
        <f>SUM(Q92:Q94)</f>
        <v>0</v>
      </c>
      <c r="R104" s="61">
        <f>SUM(R92:R94)</f>
        <v>0</v>
      </c>
      <c r="S104" s="61">
        <f>SUM(S92:S94)</f>
        <v>242222</v>
      </c>
      <c r="T104" s="63">
        <f>SUM(T92:T102)</f>
        <v>2.75</v>
      </c>
      <c r="U104" s="63">
        <f>SUM(U92:U102)</f>
        <v>0</v>
      </c>
      <c r="V104" s="117">
        <f>SUM(V92:V102)</f>
        <v>-2.75</v>
      </c>
      <c r="W104" s="117">
        <f>SUM(W92:W102)</f>
        <v>0</v>
      </c>
      <c r="X104" s="11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</row>
    <row r="105" spans="1:74" s="23" customFormat="1" ht="13.5" customHeight="1">
      <c r="A105" s="32"/>
      <c r="B105" s="118"/>
      <c r="C105" s="118"/>
      <c r="D105" s="118"/>
      <c r="E105" s="118"/>
      <c r="F105" s="119"/>
      <c r="G105" s="120"/>
      <c r="H105" s="120"/>
      <c r="I105" s="121"/>
      <c r="J105" s="122"/>
      <c r="K105" s="123"/>
      <c r="L105" s="123"/>
      <c r="M105" s="123"/>
      <c r="N105" s="123"/>
      <c r="O105" s="122"/>
      <c r="P105" s="122"/>
      <c r="Q105" s="122"/>
      <c r="R105" s="122"/>
      <c r="S105" s="122"/>
      <c r="T105" s="124"/>
      <c r="U105" s="124"/>
      <c r="V105" s="124"/>
      <c r="W105" s="124"/>
      <c r="X105" s="124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</row>
    <row r="106" spans="1:74" s="23" customFormat="1" ht="13.5" customHeight="1">
      <c r="A106" s="8"/>
      <c r="B106" s="9"/>
      <c r="C106" s="9"/>
      <c r="D106" s="9"/>
      <c r="E106" s="9"/>
      <c r="F106" s="125" t="s">
        <v>208</v>
      </c>
      <c r="G106" s="11"/>
      <c r="H106" s="11"/>
      <c r="I106" s="12"/>
      <c r="J106" s="13"/>
      <c r="K106" s="14"/>
      <c r="L106" s="14"/>
      <c r="M106" s="14"/>
      <c r="N106" s="14"/>
      <c r="O106" s="13"/>
      <c r="P106" s="13"/>
      <c r="Q106" s="13"/>
      <c r="R106" s="13"/>
      <c r="S106" s="13"/>
      <c r="T106" s="15"/>
      <c r="U106" s="15"/>
      <c r="V106" s="15"/>
      <c r="W106" s="15"/>
      <c r="X106" s="15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</row>
    <row r="107" spans="1:74" s="23" customFormat="1" ht="13.5" customHeight="1">
      <c r="A107" s="126">
        <v>15</v>
      </c>
      <c r="B107" s="127" t="s">
        <v>25</v>
      </c>
      <c r="C107" s="127" t="s">
        <v>26</v>
      </c>
      <c r="D107" s="127" t="s">
        <v>27</v>
      </c>
      <c r="E107" s="127" t="s">
        <v>28</v>
      </c>
      <c r="F107" s="127" t="s">
        <v>176</v>
      </c>
      <c r="G107" s="126" t="s">
        <v>209</v>
      </c>
      <c r="H107" s="126" t="s">
        <v>210</v>
      </c>
      <c r="I107" s="127" t="s">
        <v>211</v>
      </c>
      <c r="J107" s="128">
        <v>-115413</v>
      </c>
      <c r="K107" s="129">
        <v>0</v>
      </c>
      <c r="L107" s="129">
        <v>0</v>
      </c>
      <c r="M107" s="129">
        <v>0</v>
      </c>
      <c r="N107" s="128">
        <v>-115413</v>
      </c>
      <c r="O107" s="128">
        <v>-115413</v>
      </c>
      <c r="P107" s="128">
        <f>IF(J107&gt;0,J107,0)</f>
        <v>0</v>
      </c>
      <c r="Q107" s="128">
        <f>IF(J107&lt;0,J107,0)</f>
        <v>-115413</v>
      </c>
      <c r="R107" s="128">
        <f>IF(J107&lt;0,"",IF(J107-O107=0,"100% Revenue Backed","Not Revenue Backed"))</f>
      </c>
      <c r="S107" s="128">
        <f>IF(J107-O107=0,J107,0)</f>
        <v>-115413</v>
      </c>
      <c r="T107" s="130">
        <v>0</v>
      </c>
      <c r="U107" s="130">
        <v>0</v>
      </c>
      <c r="V107" s="131">
        <v>-1</v>
      </c>
      <c r="W107" s="131">
        <v>-1</v>
      </c>
      <c r="X107" s="130">
        <v>0</v>
      </c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</row>
    <row r="108" spans="1:24" ht="13.5" customHeight="1">
      <c r="A108" s="126">
        <v>22</v>
      </c>
      <c r="B108" s="127" t="s">
        <v>25</v>
      </c>
      <c r="C108" s="127" t="s">
        <v>26</v>
      </c>
      <c r="D108" s="127" t="s">
        <v>27</v>
      </c>
      <c r="E108" s="127" t="s">
        <v>212</v>
      </c>
      <c r="F108" s="127" t="s">
        <v>47</v>
      </c>
      <c r="G108" s="126" t="s">
        <v>209</v>
      </c>
      <c r="H108" s="126" t="s">
        <v>213</v>
      </c>
      <c r="I108" s="127" t="s">
        <v>214</v>
      </c>
      <c r="J108" s="128">
        <v>26777</v>
      </c>
      <c r="K108" s="129">
        <v>0</v>
      </c>
      <c r="L108" s="129">
        <v>0</v>
      </c>
      <c r="M108" s="129">
        <v>-1222</v>
      </c>
      <c r="N108" s="128">
        <v>26777</v>
      </c>
      <c r="O108" s="132">
        <v>0</v>
      </c>
      <c r="P108" s="128">
        <f>IF(J108&gt;0,J108,0)</f>
        <v>26777</v>
      </c>
      <c r="Q108" s="128">
        <f>IF(J108&lt;0,J108,0)</f>
        <v>0</v>
      </c>
      <c r="R108" s="128" t="str">
        <f>IF(J108&lt;0,"",IF(J108-O108=0,"100% Revenue Backed","Not Revenue Backed"))</f>
        <v>Not Revenue Backed</v>
      </c>
      <c r="S108" s="128">
        <f>IF(J108-O108=0,J108,0)</f>
        <v>0</v>
      </c>
      <c r="T108" s="130">
        <v>0</v>
      </c>
      <c r="U108" s="130">
        <v>0</v>
      </c>
      <c r="V108" s="130">
        <v>0</v>
      </c>
      <c r="W108" s="130">
        <v>0</v>
      </c>
      <c r="X108" s="130">
        <v>0</v>
      </c>
    </row>
    <row r="109" spans="1:24" s="7" customFormat="1" ht="13.5" customHeight="1">
      <c r="A109" s="133"/>
      <c r="B109" s="134" t="s">
        <v>25</v>
      </c>
      <c r="C109" s="135" t="s">
        <v>26</v>
      </c>
      <c r="D109" s="135" t="s">
        <v>27</v>
      </c>
      <c r="E109" s="136" t="s">
        <v>215</v>
      </c>
      <c r="F109" s="134"/>
      <c r="G109" s="137"/>
      <c r="H109" s="137"/>
      <c r="I109" s="138" t="s">
        <v>216</v>
      </c>
      <c r="J109" s="139">
        <f>SUM(J107:J108)</f>
        <v>-88636</v>
      </c>
      <c r="K109" s="107"/>
      <c r="L109" s="107"/>
      <c r="M109" s="107"/>
      <c r="N109" s="139">
        <f>SUM(N107:N108)</f>
        <v>-88636</v>
      </c>
      <c r="O109" s="139">
        <f>SUM(O107:O108)</f>
        <v>-115413</v>
      </c>
      <c r="P109" s="139">
        <f>SUM(P108)</f>
        <v>26777</v>
      </c>
      <c r="Q109" s="139">
        <f>SUM(Q108)</f>
        <v>0</v>
      </c>
      <c r="R109" s="139">
        <f>SUM(R108)</f>
        <v>0</v>
      </c>
      <c r="S109" s="139">
        <f>SUM(S108)</f>
        <v>0</v>
      </c>
      <c r="T109" s="31">
        <f>SUM(T107:T108)</f>
        <v>0</v>
      </c>
      <c r="U109" s="31"/>
      <c r="V109" s="140">
        <f>SUM(V107:V108)</f>
        <v>-1</v>
      </c>
      <c r="W109" s="140">
        <f>SUM(W107:W108)</f>
        <v>-1</v>
      </c>
      <c r="X109" s="140"/>
    </row>
    <row r="110" spans="1:24" s="94" customFormat="1" ht="13.5" customHeight="1">
      <c r="A110" s="141"/>
      <c r="B110" s="142"/>
      <c r="C110" s="142"/>
      <c r="D110" s="142"/>
      <c r="E110" s="142"/>
      <c r="F110" s="142"/>
      <c r="G110" s="141"/>
      <c r="H110" s="141"/>
      <c r="I110" s="143"/>
      <c r="J110" s="96"/>
      <c r="O110" s="96"/>
      <c r="P110" s="144"/>
      <c r="Q110" s="144"/>
      <c r="R110" s="144"/>
      <c r="S110" s="144"/>
      <c r="T110" s="100"/>
      <c r="U110" s="100"/>
      <c r="V110" s="99"/>
      <c r="W110" s="99"/>
      <c r="X110" s="99"/>
    </row>
    <row r="111" spans="1:24" s="7" customFormat="1" ht="13.5" customHeight="1">
      <c r="A111" s="141"/>
      <c r="B111" s="145" t="s">
        <v>25</v>
      </c>
      <c r="C111" s="146" t="s">
        <v>26</v>
      </c>
      <c r="D111" s="146" t="s">
        <v>27</v>
      </c>
      <c r="E111" s="147" t="s">
        <v>217</v>
      </c>
      <c r="F111" s="148"/>
      <c r="G111" s="149"/>
      <c r="H111" s="150"/>
      <c r="I111" s="148"/>
      <c r="J111" s="151"/>
      <c r="K111" s="152">
        <v>0</v>
      </c>
      <c r="L111" s="152">
        <v>0</v>
      </c>
      <c r="M111" s="152">
        <v>-14424</v>
      </c>
      <c r="N111" s="152"/>
      <c r="O111" s="153">
        <v>0</v>
      </c>
      <c r="P111" s="151">
        <f>IF(J111&gt;0,J111,0)</f>
        <v>0</v>
      </c>
      <c r="Q111" s="151">
        <f>IF(J111&lt;0,J111,0)</f>
        <v>0</v>
      </c>
      <c r="R111" s="151" t="str">
        <f>IF(J111&lt;0,"",IF(J111-O111=0,"100% Revenue Backed","Not Revenue Backed"))</f>
        <v>100% Revenue Backed</v>
      </c>
      <c r="S111" s="151">
        <f>IF(J111-O111=0,J111,0)</f>
        <v>0</v>
      </c>
      <c r="T111" s="154">
        <v>0</v>
      </c>
      <c r="U111" s="154"/>
      <c r="V111" s="154">
        <v>0</v>
      </c>
      <c r="W111" s="154">
        <v>0</v>
      </c>
      <c r="X111" s="154"/>
    </row>
    <row r="112" spans="1:74" s="23" customFormat="1" ht="13.5" customHeight="1">
      <c r="A112" s="8"/>
      <c r="B112" s="9"/>
      <c r="C112" s="9"/>
      <c r="D112" s="9"/>
      <c r="E112" s="9"/>
      <c r="F112" s="125" t="s">
        <v>218</v>
      </c>
      <c r="G112" s="11"/>
      <c r="H112" s="11"/>
      <c r="I112" s="12"/>
      <c r="J112" s="13"/>
      <c r="K112" s="14"/>
      <c r="L112" s="14"/>
      <c r="M112" s="14"/>
      <c r="N112" s="14"/>
      <c r="O112" s="13"/>
      <c r="P112" s="13"/>
      <c r="Q112" s="13"/>
      <c r="R112" s="13"/>
      <c r="S112" s="13"/>
      <c r="T112" s="15"/>
      <c r="U112" s="15"/>
      <c r="V112" s="15"/>
      <c r="W112" s="15"/>
      <c r="X112" s="15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</row>
    <row r="113" spans="1:24" ht="13.5" customHeight="1">
      <c r="A113" s="126">
        <v>60</v>
      </c>
      <c r="B113" s="127" t="s">
        <v>25</v>
      </c>
      <c r="C113" s="127" t="s">
        <v>26</v>
      </c>
      <c r="D113" s="127" t="s">
        <v>27</v>
      </c>
      <c r="E113" s="127" t="s">
        <v>212</v>
      </c>
      <c r="F113" s="127" t="s">
        <v>219</v>
      </c>
      <c r="G113" s="126" t="s">
        <v>209</v>
      </c>
      <c r="H113" s="126" t="s">
        <v>213</v>
      </c>
      <c r="I113" s="127" t="s">
        <v>220</v>
      </c>
      <c r="J113" s="128">
        <v>41448</v>
      </c>
      <c r="K113" s="129">
        <v>0</v>
      </c>
      <c r="L113" s="129">
        <v>0</v>
      </c>
      <c r="M113" s="129">
        <v>-1222</v>
      </c>
      <c r="N113" s="128">
        <v>41448</v>
      </c>
      <c r="O113" s="132">
        <v>0</v>
      </c>
      <c r="P113" s="128">
        <f aca="true" t="shared" si="15" ref="P113:P120">IF(J113&gt;0,J113,0)</f>
        <v>41448</v>
      </c>
      <c r="Q113" s="128">
        <f aca="true" t="shared" si="16" ref="Q113:Q120">IF(J113&lt;0,J113,0)</f>
        <v>0</v>
      </c>
      <c r="R113" s="128" t="str">
        <f aca="true" t="shared" si="17" ref="R113:R120">IF(J113&lt;0,"",IF(J113-O113=0,"100% Revenue Backed","Not Revenue Backed"))</f>
        <v>Not Revenue Backed</v>
      </c>
      <c r="S113" s="128">
        <f aca="true" t="shared" si="18" ref="S113:S120">IF(J113-O113=0,J113,0)</f>
        <v>0</v>
      </c>
      <c r="T113" s="130">
        <v>0</v>
      </c>
      <c r="U113" s="130">
        <v>0</v>
      </c>
      <c r="V113" s="130">
        <v>0</v>
      </c>
      <c r="W113" s="130">
        <v>0</v>
      </c>
      <c r="X113" s="130">
        <v>0</v>
      </c>
    </row>
    <row r="114" spans="1:24" ht="13.5" customHeight="1">
      <c r="A114" s="126">
        <v>72</v>
      </c>
      <c r="B114" s="127" t="s">
        <v>25</v>
      </c>
      <c r="C114" s="127" t="s">
        <v>26</v>
      </c>
      <c r="D114" s="127" t="s">
        <v>27</v>
      </c>
      <c r="E114" s="127" t="s">
        <v>53</v>
      </c>
      <c r="F114" s="127" t="s">
        <v>221</v>
      </c>
      <c r="G114" s="126"/>
      <c r="H114" s="126"/>
      <c r="I114" s="127" t="s">
        <v>220</v>
      </c>
      <c r="J114" s="128">
        <v>11764</v>
      </c>
      <c r="K114" s="129">
        <v>0</v>
      </c>
      <c r="L114" s="129">
        <v>0</v>
      </c>
      <c r="M114" s="129">
        <v>-418</v>
      </c>
      <c r="N114" s="128">
        <v>11764</v>
      </c>
      <c r="O114" s="132">
        <v>0</v>
      </c>
      <c r="P114" s="128">
        <f t="shared" si="15"/>
        <v>11764</v>
      </c>
      <c r="Q114" s="128">
        <f t="shared" si="16"/>
        <v>0</v>
      </c>
      <c r="R114" s="128" t="str">
        <f t="shared" si="17"/>
        <v>Not Revenue Backed</v>
      </c>
      <c r="S114" s="128">
        <f t="shared" si="18"/>
        <v>0</v>
      </c>
      <c r="T114" s="130">
        <v>0</v>
      </c>
      <c r="U114" s="130">
        <v>0</v>
      </c>
      <c r="V114" s="130">
        <v>0</v>
      </c>
      <c r="W114" s="130">
        <v>0</v>
      </c>
      <c r="X114" s="130">
        <v>0</v>
      </c>
    </row>
    <row r="115" spans="1:24" ht="13.5" customHeight="1">
      <c r="A115" s="126">
        <v>79</v>
      </c>
      <c r="B115" s="127" t="s">
        <v>25</v>
      </c>
      <c r="C115" s="127" t="s">
        <v>26</v>
      </c>
      <c r="D115" s="127" t="s">
        <v>27</v>
      </c>
      <c r="E115" s="127" t="s">
        <v>222</v>
      </c>
      <c r="F115" s="127" t="s">
        <v>223</v>
      </c>
      <c r="G115" s="126"/>
      <c r="H115" s="126"/>
      <c r="I115" s="127" t="s">
        <v>220</v>
      </c>
      <c r="J115" s="128">
        <v>14789</v>
      </c>
      <c r="K115" s="129">
        <v>0</v>
      </c>
      <c r="L115" s="129">
        <v>0</v>
      </c>
      <c r="M115" s="129">
        <v>-1594</v>
      </c>
      <c r="N115" s="128">
        <v>14789</v>
      </c>
      <c r="O115" s="132">
        <v>0</v>
      </c>
      <c r="P115" s="128">
        <f t="shared" si="15"/>
        <v>14789</v>
      </c>
      <c r="Q115" s="128">
        <f t="shared" si="16"/>
        <v>0</v>
      </c>
      <c r="R115" s="128" t="str">
        <f t="shared" si="17"/>
        <v>Not Revenue Backed</v>
      </c>
      <c r="S115" s="128">
        <f t="shared" si="18"/>
        <v>0</v>
      </c>
      <c r="T115" s="130">
        <v>0</v>
      </c>
      <c r="U115" s="130">
        <v>0</v>
      </c>
      <c r="V115" s="130">
        <v>0</v>
      </c>
      <c r="W115" s="130">
        <v>0</v>
      </c>
      <c r="X115" s="130">
        <v>0</v>
      </c>
    </row>
    <row r="116" spans="1:74" s="23" customFormat="1" ht="13.5" customHeight="1">
      <c r="A116" s="126">
        <v>82</v>
      </c>
      <c r="B116" s="127" t="s">
        <v>25</v>
      </c>
      <c r="C116" s="127" t="s">
        <v>26</v>
      </c>
      <c r="D116" s="127" t="s">
        <v>27</v>
      </c>
      <c r="E116" s="127" t="s">
        <v>56</v>
      </c>
      <c r="F116" s="127" t="s">
        <v>130</v>
      </c>
      <c r="G116" s="126"/>
      <c r="H116" s="126"/>
      <c r="I116" s="127" t="s">
        <v>220</v>
      </c>
      <c r="J116" s="128">
        <v>28733</v>
      </c>
      <c r="K116" s="129">
        <v>0</v>
      </c>
      <c r="L116" s="129">
        <v>0</v>
      </c>
      <c r="M116" s="129">
        <v>-32271</v>
      </c>
      <c r="N116" s="128">
        <v>28733</v>
      </c>
      <c r="O116" s="132">
        <v>0</v>
      </c>
      <c r="P116" s="128">
        <f t="shared" si="15"/>
        <v>28733</v>
      </c>
      <c r="Q116" s="128">
        <f t="shared" si="16"/>
        <v>0</v>
      </c>
      <c r="R116" s="128" t="str">
        <f t="shared" si="17"/>
        <v>Not Revenue Backed</v>
      </c>
      <c r="S116" s="128">
        <f t="shared" si="18"/>
        <v>0</v>
      </c>
      <c r="T116" s="130">
        <v>0</v>
      </c>
      <c r="U116" s="130">
        <v>0</v>
      </c>
      <c r="V116" s="130">
        <v>0</v>
      </c>
      <c r="W116" s="130">
        <v>0</v>
      </c>
      <c r="X116" s="130">
        <v>0</v>
      </c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</row>
    <row r="117" spans="1:24" ht="13.5" customHeight="1">
      <c r="A117" s="126">
        <v>82</v>
      </c>
      <c r="B117" s="127" t="s">
        <v>25</v>
      </c>
      <c r="C117" s="127" t="s">
        <v>26</v>
      </c>
      <c r="D117" s="127" t="s">
        <v>27</v>
      </c>
      <c r="E117" s="127" t="s">
        <v>224</v>
      </c>
      <c r="F117" s="127" t="s">
        <v>130</v>
      </c>
      <c r="G117" s="126"/>
      <c r="H117" s="126"/>
      <c r="I117" s="127" t="s">
        <v>220</v>
      </c>
      <c r="J117" s="128">
        <v>30281</v>
      </c>
      <c r="K117" s="129">
        <v>0</v>
      </c>
      <c r="L117" s="129">
        <v>0</v>
      </c>
      <c r="M117" s="129">
        <v>840085</v>
      </c>
      <c r="N117" s="128">
        <v>30281</v>
      </c>
      <c r="O117" s="132">
        <v>0</v>
      </c>
      <c r="P117" s="128">
        <f t="shared" si="15"/>
        <v>30281</v>
      </c>
      <c r="Q117" s="128">
        <f t="shared" si="16"/>
        <v>0</v>
      </c>
      <c r="R117" s="128" t="str">
        <f t="shared" si="17"/>
        <v>Not Revenue Backed</v>
      </c>
      <c r="S117" s="128">
        <f t="shared" si="18"/>
        <v>0</v>
      </c>
      <c r="T117" s="130">
        <v>0</v>
      </c>
      <c r="U117" s="130">
        <v>0</v>
      </c>
      <c r="V117" s="130">
        <v>0</v>
      </c>
      <c r="W117" s="130">
        <v>0</v>
      </c>
      <c r="X117" s="130">
        <v>0</v>
      </c>
    </row>
    <row r="118" spans="1:24" ht="13.5" customHeight="1">
      <c r="A118" s="126">
        <v>90</v>
      </c>
      <c r="B118" s="127" t="s">
        <v>25</v>
      </c>
      <c r="C118" s="127" t="s">
        <v>26</v>
      </c>
      <c r="D118" s="127" t="s">
        <v>27</v>
      </c>
      <c r="E118" s="127" t="s">
        <v>225</v>
      </c>
      <c r="F118" s="127" t="s">
        <v>148</v>
      </c>
      <c r="G118" s="126"/>
      <c r="H118" s="126"/>
      <c r="I118" s="127" t="s">
        <v>220</v>
      </c>
      <c r="J118" s="128">
        <v>43809</v>
      </c>
      <c r="K118" s="129">
        <v>0</v>
      </c>
      <c r="L118" s="129">
        <v>0</v>
      </c>
      <c r="M118" s="129">
        <v>-34138</v>
      </c>
      <c r="N118" s="128">
        <v>43809</v>
      </c>
      <c r="O118" s="132">
        <v>0</v>
      </c>
      <c r="P118" s="128">
        <f t="shared" si="15"/>
        <v>43809</v>
      </c>
      <c r="Q118" s="128">
        <f t="shared" si="16"/>
        <v>0</v>
      </c>
      <c r="R118" s="128" t="str">
        <f t="shared" si="17"/>
        <v>Not Revenue Backed</v>
      </c>
      <c r="S118" s="128">
        <f t="shared" si="18"/>
        <v>0</v>
      </c>
      <c r="T118" s="130">
        <v>0</v>
      </c>
      <c r="U118" s="130">
        <v>0</v>
      </c>
      <c r="V118" s="130">
        <v>0</v>
      </c>
      <c r="W118" s="130">
        <v>0</v>
      </c>
      <c r="X118" s="130">
        <v>0</v>
      </c>
    </row>
    <row r="119" spans="1:24" ht="13.5" customHeight="1">
      <c r="A119" s="126">
        <v>98</v>
      </c>
      <c r="B119" s="127" t="s">
        <v>25</v>
      </c>
      <c r="C119" s="127" t="s">
        <v>26</v>
      </c>
      <c r="D119" s="127" t="s">
        <v>27</v>
      </c>
      <c r="E119" s="127" t="s">
        <v>226</v>
      </c>
      <c r="F119" s="127" t="s">
        <v>227</v>
      </c>
      <c r="G119" s="126"/>
      <c r="H119" s="126"/>
      <c r="I119" s="127" t="s">
        <v>220</v>
      </c>
      <c r="J119" s="128">
        <v>250760</v>
      </c>
      <c r="K119" s="129">
        <v>0</v>
      </c>
      <c r="L119" s="129">
        <v>0</v>
      </c>
      <c r="M119" s="129">
        <v>-29148</v>
      </c>
      <c r="N119" s="128">
        <v>250760</v>
      </c>
      <c r="O119" s="132">
        <v>0</v>
      </c>
      <c r="P119" s="128">
        <f t="shared" si="15"/>
        <v>250760</v>
      </c>
      <c r="Q119" s="128">
        <f t="shared" si="16"/>
        <v>0</v>
      </c>
      <c r="R119" s="128" t="str">
        <f t="shared" si="17"/>
        <v>Not Revenue Backed</v>
      </c>
      <c r="S119" s="128">
        <f t="shared" si="18"/>
        <v>0</v>
      </c>
      <c r="T119" s="130">
        <v>0</v>
      </c>
      <c r="U119" s="130">
        <v>0</v>
      </c>
      <c r="V119" s="130">
        <v>0</v>
      </c>
      <c r="W119" s="130">
        <v>0</v>
      </c>
      <c r="X119" s="130">
        <v>0</v>
      </c>
    </row>
    <row r="120" spans="1:24" ht="13.5" customHeight="1">
      <c r="A120" s="126">
        <v>108</v>
      </c>
      <c r="B120" s="127" t="s">
        <v>25</v>
      </c>
      <c r="C120" s="127" t="s">
        <v>26</v>
      </c>
      <c r="D120" s="127" t="s">
        <v>27</v>
      </c>
      <c r="E120" s="127" t="s">
        <v>228</v>
      </c>
      <c r="F120" s="127" t="s">
        <v>229</v>
      </c>
      <c r="G120" s="126"/>
      <c r="H120" s="126"/>
      <c r="I120" s="127" t="s">
        <v>220</v>
      </c>
      <c r="J120" s="128">
        <v>49724</v>
      </c>
      <c r="K120" s="129">
        <v>0</v>
      </c>
      <c r="L120" s="129">
        <v>0</v>
      </c>
      <c r="M120" s="129">
        <v>-382</v>
      </c>
      <c r="N120" s="128">
        <v>49724</v>
      </c>
      <c r="O120" s="132">
        <v>0</v>
      </c>
      <c r="P120" s="128">
        <f t="shared" si="15"/>
        <v>49724</v>
      </c>
      <c r="Q120" s="128">
        <f t="shared" si="16"/>
        <v>0</v>
      </c>
      <c r="R120" s="128" t="str">
        <f t="shared" si="17"/>
        <v>Not Revenue Backed</v>
      </c>
      <c r="S120" s="128">
        <f t="shared" si="18"/>
        <v>0</v>
      </c>
      <c r="T120" s="130">
        <v>0</v>
      </c>
      <c r="U120" s="130">
        <v>0</v>
      </c>
      <c r="V120" s="130">
        <v>0</v>
      </c>
      <c r="W120" s="130">
        <v>0</v>
      </c>
      <c r="X120" s="130">
        <v>0</v>
      </c>
    </row>
    <row r="121" spans="1:24" ht="13.5" customHeight="1">
      <c r="A121" s="88"/>
      <c r="B121" s="88"/>
      <c r="C121" s="88"/>
      <c r="D121" s="88"/>
      <c r="E121" s="88"/>
      <c r="F121" s="155"/>
      <c r="G121" s="156"/>
      <c r="H121" s="156"/>
      <c r="I121" s="157" t="s">
        <v>230</v>
      </c>
      <c r="J121" s="30">
        <f>SUM(J113:J120)</f>
        <v>471308</v>
      </c>
      <c r="K121" s="156"/>
      <c r="L121" s="156"/>
      <c r="M121" s="156"/>
      <c r="N121" s="158">
        <f>SUM(N113:N120)</f>
        <v>471308</v>
      </c>
      <c r="O121" s="30">
        <f>SUM(O113:O120)</f>
        <v>0</v>
      </c>
      <c r="P121" s="159">
        <f>SUM(P108:P120)</f>
        <v>524862</v>
      </c>
      <c r="Q121" s="159">
        <f>SUM(Q108:Q120)</f>
        <v>0</v>
      </c>
      <c r="R121" s="159">
        <f>SUM(R108:R120)</f>
        <v>0</v>
      </c>
      <c r="S121" s="159">
        <f>SUM(S108:S120)</f>
        <v>0</v>
      </c>
      <c r="T121" s="160">
        <f>SUM(T113:T120)</f>
        <v>0</v>
      </c>
      <c r="U121" s="160"/>
      <c r="V121" s="160">
        <f>SUM(V113:V120)</f>
        <v>0</v>
      </c>
      <c r="W121" s="160">
        <f>SUM(W113:W120)</f>
        <v>0</v>
      </c>
      <c r="X121" s="160"/>
    </row>
    <row r="122" spans="2:24" s="94" customFormat="1" ht="13.5" customHeight="1">
      <c r="B122" s="161"/>
      <c r="C122" s="161"/>
      <c r="D122" s="161"/>
      <c r="E122" s="161"/>
      <c r="F122" s="162"/>
      <c r="G122" s="161"/>
      <c r="H122" s="161"/>
      <c r="I122" s="163"/>
      <c r="J122" s="164"/>
      <c r="K122" s="161"/>
      <c r="L122" s="161"/>
      <c r="M122" s="161"/>
      <c r="N122" s="165"/>
      <c r="O122" s="164"/>
      <c r="P122" s="166"/>
      <c r="Q122" s="166"/>
      <c r="R122" s="166"/>
      <c r="S122" s="166"/>
      <c r="T122" s="167"/>
      <c r="U122" s="167"/>
      <c r="V122" s="167"/>
      <c r="W122" s="167"/>
      <c r="X122" s="167"/>
    </row>
    <row r="123" spans="1:24" ht="13.5" customHeight="1">
      <c r="A123" s="101"/>
      <c r="B123" s="101"/>
      <c r="C123" s="101"/>
      <c r="D123" s="101"/>
      <c r="E123" s="101"/>
      <c r="F123" s="168"/>
      <c r="G123" s="101"/>
      <c r="H123" s="101"/>
      <c r="I123" s="143"/>
      <c r="J123" s="169"/>
      <c r="K123" s="101"/>
      <c r="L123" s="101"/>
      <c r="M123" s="101"/>
      <c r="N123" s="101"/>
      <c r="O123" s="170"/>
      <c r="P123" s="170"/>
      <c r="Q123" s="170"/>
      <c r="R123" s="170"/>
      <c r="S123" s="170"/>
      <c r="T123" s="171"/>
      <c r="U123" s="171"/>
      <c r="V123" s="171"/>
      <c r="W123" s="171"/>
      <c r="X123" s="171"/>
    </row>
    <row r="124" spans="1:24" ht="13.5" customHeight="1">
      <c r="A124" s="8"/>
      <c r="B124" s="9"/>
      <c r="C124" s="9"/>
      <c r="D124" s="9"/>
      <c r="E124" s="9"/>
      <c r="F124" s="125" t="s">
        <v>231</v>
      </c>
      <c r="G124" s="11"/>
      <c r="H124" s="11"/>
      <c r="I124" s="12"/>
      <c r="J124" s="13"/>
      <c r="K124" s="14"/>
      <c r="L124" s="14"/>
      <c r="M124" s="14"/>
      <c r="N124" s="14"/>
      <c r="O124" s="13"/>
      <c r="P124" s="13"/>
      <c r="Q124" s="13"/>
      <c r="R124" s="13"/>
      <c r="S124" s="13"/>
      <c r="T124" s="15"/>
      <c r="U124" s="15"/>
      <c r="V124" s="15"/>
      <c r="W124" s="15"/>
      <c r="X124" s="15"/>
    </row>
    <row r="125" spans="1:24" ht="13.5" customHeight="1">
      <c r="A125" s="126">
        <v>56</v>
      </c>
      <c r="B125" s="127" t="s">
        <v>77</v>
      </c>
      <c r="C125" s="127" t="s">
        <v>78</v>
      </c>
      <c r="D125" s="127" t="s">
        <v>79</v>
      </c>
      <c r="E125" s="127" t="s">
        <v>232</v>
      </c>
      <c r="F125" s="127" t="s">
        <v>233</v>
      </c>
      <c r="G125" s="126" t="s">
        <v>30</v>
      </c>
      <c r="H125" s="126" t="s">
        <v>31</v>
      </c>
      <c r="I125" s="127" t="s">
        <v>234</v>
      </c>
      <c r="J125" s="128">
        <v>-366803</v>
      </c>
      <c r="K125" s="129">
        <v>22500</v>
      </c>
      <c r="L125" s="129">
        <v>0</v>
      </c>
      <c r="M125" s="129">
        <v>0</v>
      </c>
      <c r="N125" s="128">
        <v>-366803</v>
      </c>
      <c r="O125" s="132">
        <v>0</v>
      </c>
      <c r="P125" s="128">
        <f>IF(J125&gt;0,J125,0)</f>
        <v>0</v>
      </c>
      <c r="Q125" s="128">
        <f>IF(J125&lt;0,J125,0)</f>
        <v>-366803</v>
      </c>
      <c r="R125" s="128">
        <f>IF(J125&lt;0,"",IF(J125-O125=0,"100% Revenue Backed","Not Revenue Backed"))</f>
      </c>
      <c r="S125" s="128">
        <f>IF(J125-O125=0,J125,0)</f>
        <v>0</v>
      </c>
      <c r="T125" s="130">
        <v>0</v>
      </c>
      <c r="U125" s="130">
        <v>0</v>
      </c>
      <c r="V125" s="130">
        <v>0</v>
      </c>
      <c r="W125" s="130">
        <v>0</v>
      </c>
      <c r="X125" s="130">
        <v>0</v>
      </c>
    </row>
    <row r="126" spans="1:24" ht="13.5" customHeight="1">
      <c r="A126" s="126">
        <v>74</v>
      </c>
      <c r="B126" s="127"/>
      <c r="C126" s="127"/>
      <c r="D126" s="127"/>
      <c r="E126" s="127"/>
      <c r="F126" s="127" t="s">
        <v>114</v>
      </c>
      <c r="G126" s="126"/>
      <c r="H126" s="126"/>
      <c r="I126" s="127" t="s">
        <v>234</v>
      </c>
      <c r="J126" s="128">
        <v>-15882</v>
      </c>
      <c r="K126" s="129"/>
      <c r="L126" s="129"/>
      <c r="M126" s="129"/>
      <c r="N126" s="128">
        <v>-15882</v>
      </c>
      <c r="O126" s="132">
        <v>0</v>
      </c>
      <c r="P126" s="132">
        <v>0</v>
      </c>
      <c r="Q126" s="132">
        <v>0</v>
      </c>
      <c r="R126" s="132">
        <v>0</v>
      </c>
      <c r="S126" s="132">
        <v>0</v>
      </c>
      <c r="T126" s="132">
        <v>0</v>
      </c>
      <c r="U126" s="130">
        <v>0</v>
      </c>
      <c r="V126" s="132">
        <v>0</v>
      </c>
      <c r="W126" s="132">
        <v>0</v>
      </c>
      <c r="X126" s="130">
        <v>0</v>
      </c>
    </row>
    <row r="127" spans="1:24" ht="13.5" customHeight="1">
      <c r="A127" s="126">
        <v>79</v>
      </c>
      <c r="B127" s="127"/>
      <c r="C127" s="127"/>
      <c r="D127" s="127"/>
      <c r="E127" s="127"/>
      <c r="F127" s="127" t="s">
        <v>223</v>
      </c>
      <c r="G127" s="126"/>
      <c r="H127" s="126"/>
      <c r="I127" s="127" t="s">
        <v>234</v>
      </c>
      <c r="J127" s="128">
        <v>-30522</v>
      </c>
      <c r="K127" s="129"/>
      <c r="L127" s="129"/>
      <c r="M127" s="129"/>
      <c r="N127" s="128">
        <v>-30522</v>
      </c>
      <c r="O127" s="132">
        <v>0</v>
      </c>
      <c r="P127" s="132">
        <v>0</v>
      </c>
      <c r="Q127" s="132">
        <v>0</v>
      </c>
      <c r="R127" s="132">
        <v>0</v>
      </c>
      <c r="S127" s="132">
        <v>0</v>
      </c>
      <c r="T127" s="132">
        <v>0</v>
      </c>
      <c r="U127" s="130">
        <v>0</v>
      </c>
      <c r="V127" s="132">
        <v>0</v>
      </c>
      <c r="W127" s="132">
        <v>0</v>
      </c>
      <c r="X127" s="130">
        <v>0</v>
      </c>
    </row>
    <row r="128" spans="1:24" ht="13.5" customHeight="1">
      <c r="A128" s="126">
        <v>82</v>
      </c>
      <c r="B128" s="127"/>
      <c r="C128" s="127"/>
      <c r="D128" s="127"/>
      <c r="E128" s="127"/>
      <c r="F128" s="127" t="s">
        <v>130</v>
      </c>
      <c r="G128" s="126"/>
      <c r="H128" s="126"/>
      <c r="I128" s="127" t="s">
        <v>234</v>
      </c>
      <c r="J128" s="128">
        <v>-89823</v>
      </c>
      <c r="K128" s="129"/>
      <c r="L128" s="129"/>
      <c r="M128" s="129"/>
      <c r="N128" s="128">
        <v>-89823</v>
      </c>
      <c r="O128" s="132">
        <v>0</v>
      </c>
      <c r="P128" s="132">
        <v>0</v>
      </c>
      <c r="Q128" s="132">
        <v>0</v>
      </c>
      <c r="R128" s="132">
        <v>0</v>
      </c>
      <c r="S128" s="132">
        <v>0</v>
      </c>
      <c r="T128" s="132">
        <v>0</v>
      </c>
      <c r="U128" s="130">
        <v>0</v>
      </c>
      <c r="V128" s="132">
        <v>0</v>
      </c>
      <c r="W128" s="132">
        <v>0</v>
      </c>
      <c r="X128" s="130">
        <v>0</v>
      </c>
    </row>
    <row r="129" spans="1:24" ht="13.5" customHeight="1">
      <c r="A129" s="126">
        <v>98</v>
      </c>
      <c r="B129" s="127"/>
      <c r="C129" s="127"/>
      <c r="D129" s="127"/>
      <c r="E129" s="127"/>
      <c r="F129" s="127" t="s">
        <v>227</v>
      </c>
      <c r="G129" s="126"/>
      <c r="H129" s="126"/>
      <c r="I129" s="127" t="s">
        <v>234</v>
      </c>
      <c r="J129" s="128">
        <v>-16038</v>
      </c>
      <c r="K129" s="129"/>
      <c r="L129" s="129"/>
      <c r="M129" s="129"/>
      <c r="N129" s="128">
        <v>-16038</v>
      </c>
      <c r="O129" s="132">
        <v>0</v>
      </c>
      <c r="P129" s="132">
        <v>0</v>
      </c>
      <c r="Q129" s="132">
        <v>0</v>
      </c>
      <c r="R129" s="132">
        <v>0</v>
      </c>
      <c r="S129" s="132">
        <v>0</v>
      </c>
      <c r="T129" s="132">
        <v>0</v>
      </c>
      <c r="U129" s="130">
        <v>0</v>
      </c>
      <c r="V129" s="132">
        <v>0</v>
      </c>
      <c r="W129" s="132">
        <v>0</v>
      </c>
      <c r="X129" s="130">
        <v>0</v>
      </c>
    </row>
    <row r="130" spans="1:24" ht="13.5" customHeight="1">
      <c r="A130" s="126">
        <v>102</v>
      </c>
      <c r="B130" s="127"/>
      <c r="C130" s="127"/>
      <c r="D130" s="127"/>
      <c r="E130" s="127"/>
      <c r="F130" s="127" t="s">
        <v>235</v>
      </c>
      <c r="G130" s="126"/>
      <c r="H130" s="126"/>
      <c r="I130" s="127" t="s">
        <v>234</v>
      </c>
      <c r="J130" s="128">
        <v>-2048</v>
      </c>
      <c r="K130" s="129"/>
      <c r="L130" s="129"/>
      <c r="M130" s="129"/>
      <c r="N130" s="128">
        <v>-2048</v>
      </c>
      <c r="O130" s="132">
        <v>0</v>
      </c>
      <c r="P130" s="132">
        <v>0</v>
      </c>
      <c r="Q130" s="132">
        <v>0</v>
      </c>
      <c r="R130" s="132">
        <v>0</v>
      </c>
      <c r="S130" s="132">
        <v>0</v>
      </c>
      <c r="T130" s="132">
        <v>0</v>
      </c>
      <c r="U130" s="130">
        <v>0</v>
      </c>
      <c r="V130" s="132">
        <v>0</v>
      </c>
      <c r="W130" s="132">
        <v>0</v>
      </c>
      <c r="X130" s="130">
        <v>0</v>
      </c>
    </row>
    <row r="131" spans="1:24" ht="13.5" customHeight="1">
      <c r="A131" s="126">
        <v>104</v>
      </c>
      <c r="B131" s="127"/>
      <c r="C131" s="127"/>
      <c r="D131" s="127"/>
      <c r="E131" s="127"/>
      <c r="F131" s="127" t="s">
        <v>236</v>
      </c>
      <c r="G131" s="126"/>
      <c r="H131" s="126"/>
      <c r="I131" s="127" t="s">
        <v>234</v>
      </c>
      <c r="J131" s="128">
        <v>-14282</v>
      </c>
      <c r="K131" s="129"/>
      <c r="L131" s="129"/>
      <c r="M131" s="129"/>
      <c r="N131" s="128">
        <v>-14282</v>
      </c>
      <c r="O131" s="132">
        <v>0</v>
      </c>
      <c r="P131" s="132">
        <v>0</v>
      </c>
      <c r="Q131" s="132">
        <v>0</v>
      </c>
      <c r="R131" s="132">
        <v>0</v>
      </c>
      <c r="S131" s="132">
        <v>0</v>
      </c>
      <c r="T131" s="132">
        <v>0</v>
      </c>
      <c r="U131" s="130">
        <v>0</v>
      </c>
      <c r="V131" s="132">
        <v>0</v>
      </c>
      <c r="W131" s="132">
        <v>0</v>
      </c>
      <c r="X131" s="130">
        <v>0</v>
      </c>
    </row>
    <row r="132" spans="1:24" ht="13.5" customHeight="1">
      <c r="A132" s="126">
        <v>107</v>
      </c>
      <c r="B132" s="127"/>
      <c r="C132" s="127"/>
      <c r="D132" s="127"/>
      <c r="E132" s="127"/>
      <c r="F132" s="127" t="s">
        <v>154</v>
      </c>
      <c r="G132" s="126"/>
      <c r="H132" s="126"/>
      <c r="I132" s="127" t="s">
        <v>234</v>
      </c>
      <c r="J132" s="128">
        <v>-5006</v>
      </c>
      <c r="K132" s="129"/>
      <c r="L132" s="129"/>
      <c r="M132" s="129"/>
      <c r="N132" s="128">
        <v>-5006</v>
      </c>
      <c r="O132" s="132">
        <v>0</v>
      </c>
      <c r="P132" s="132">
        <v>0</v>
      </c>
      <c r="Q132" s="132">
        <v>0</v>
      </c>
      <c r="R132" s="132">
        <v>0</v>
      </c>
      <c r="S132" s="132">
        <v>0</v>
      </c>
      <c r="T132" s="132">
        <v>0</v>
      </c>
      <c r="U132" s="130">
        <v>0</v>
      </c>
      <c r="V132" s="132">
        <v>0</v>
      </c>
      <c r="W132" s="132">
        <v>0</v>
      </c>
      <c r="X132" s="130">
        <v>0</v>
      </c>
    </row>
    <row r="133" spans="1:24" ht="13.5" customHeight="1">
      <c r="A133" s="126">
        <v>110</v>
      </c>
      <c r="B133" s="127"/>
      <c r="C133" s="127"/>
      <c r="D133" s="127"/>
      <c r="E133" s="127"/>
      <c r="F133" s="127" t="s">
        <v>237</v>
      </c>
      <c r="G133" s="126"/>
      <c r="H133" s="126"/>
      <c r="I133" s="127" t="s">
        <v>234</v>
      </c>
      <c r="J133" s="128">
        <v>-886</v>
      </c>
      <c r="K133" s="129"/>
      <c r="L133" s="129"/>
      <c r="M133" s="129"/>
      <c r="N133" s="128">
        <v>-886</v>
      </c>
      <c r="O133" s="132">
        <v>0</v>
      </c>
      <c r="P133" s="132">
        <v>0</v>
      </c>
      <c r="Q133" s="132">
        <v>0</v>
      </c>
      <c r="R133" s="132">
        <v>0</v>
      </c>
      <c r="S133" s="132">
        <v>0</v>
      </c>
      <c r="T133" s="132">
        <v>0</v>
      </c>
      <c r="U133" s="130">
        <v>0</v>
      </c>
      <c r="V133" s="132">
        <v>0</v>
      </c>
      <c r="W133" s="132">
        <v>0</v>
      </c>
      <c r="X133" s="130">
        <v>0</v>
      </c>
    </row>
    <row r="134" spans="1:24" ht="13.5" customHeight="1">
      <c r="A134" s="89"/>
      <c r="B134" s="88"/>
      <c r="C134" s="88"/>
      <c r="D134" s="88"/>
      <c r="E134" s="88"/>
      <c r="F134" s="155"/>
      <c r="G134" s="156"/>
      <c r="H134" s="156"/>
      <c r="I134" s="157" t="s">
        <v>238</v>
      </c>
      <c r="J134" s="172">
        <f>SUM(J125:J133)</f>
        <v>-541290</v>
      </c>
      <c r="K134" s="156"/>
      <c r="L134" s="156"/>
      <c r="M134" s="156"/>
      <c r="N134" s="158">
        <f>SUM(N125:N133)</f>
        <v>-541290</v>
      </c>
      <c r="O134" s="159">
        <f>SUM(O125:O133)</f>
        <v>0</v>
      </c>
      <c r="P134" s="159">
        <f>SUM(P127:P133)</f>
        <v>0</v>
      </c>
      <c r="Q134" s="159">
        <f>SUM(Q127:Q133)</f>
        <v>0</v>
      </c>
      <c r="R134" s="159">
        <f>SUM(R127:R133)</f>
        <v>0</v>
      </c>
      <c r="S134" s="159">
        <f>SUM(S127:S133)</f>
        <v>0</v>
      </c>
      <c r="T134" s="160">
        <f>SUM(T125:T133)</f>
        <v>0</v>
      </c>
      <c r="U134" s="160"/>
      <c r="V134" s="160">
        <f>SUM(V125:V133)</f>
        <v>0</v>
      </c>
      <c r="W134" s="160">
        <f>SUM(W125:W133)</f>
        <v>0</v>
      </c>
      <c r="X134" s="160"/>
    </row>
    <row r="135" spans="2:24" s="94" customFormat="1" ht="13.5" customHeight="1">
      <c r="B135" s="161"/>
      <c r="C135" s="161"/>
      <c r="D135" s="161"/>
      <c r="E135" s="161"/>
      <c r="F135" s="162"/>
      <c r="G135" s="161"/>
      <c r="H135" s="161"/>
      <c r="I135" s="163"/>
      <c r="J135" s="173"/>
      <c r="K135" s="161"/>
      <c r="L135" s="161"/>
      <c r="M135" s="161"/>
      <c r="N135" s="161"/>
      <c r="O135" s="166"/>
      <c r="P135" s="166"/>
      <c r="Q135" s="166"/>
      <c r="R135" s="166"/>
      <c r="S135" s="166"/>
      <c r="T135" s="167"/>
      <c r="U135" s="167"/>
      <c r="V135" s="167"/>
      <c r="W135" s="167"/>
      <c r="X135" s="167"/>
    </row>
    <row r="136" spans="1:24" ht="13.5" customHeight="1">
      <c r="A136" s="101"/>
      <c r="B136" s="174"/>
      <c r="C136" s="174"/>
      <c r="D136" s="174"/>
      <c r="E136" s="174"/>
      <c r="F136" s="168"/>
      <c r="G136" s="174"/>
      <c r="H136" s="174"/>
      <c r="I136" s="175"/>
      <c r="J136" s="176"/>
      <c r="K136" s="174"/>
      <c r="L136" s="174"/>
      <c r="M136" s="174"/>
      <c r="N136" s="174"/>
      <c r="O136" s="177"/>
      <c r="P136" s="177"/>
      <c r="Q136" s="177"/>
      <c r="R136" s="177"/>
      <c r="S136" s="177"/>
      <c r="T136" s="178"/>
      <c r="U136" s="178"/>
      <c r="V136" s="178"/>
      <c r="W136" s="178"/>
      <c r="X136" s="178"/>
    </row>
    <row r="137" spans="1:24" ht="13.5" customHeight="1">
      <c r="A137" s="32"/>
      <c r="B137" s="33"/>
      <c r="C137" s="33"/>
      <c r="D137" s="33"/>
      <c r="E137" s="33"/>
      <c r="F137" s="179"/>
      <c r="G137" s="16"/>
      <c r="H137" s="16"/>
      <c r="I137" s="138" t="s">
        <v>239</v>
      </c>
      <c r="J137" s="180">
        <f>J109</f>
        <v>-88636</v>
      </c>
      <c r="K137" s="14"/>
      <c r="L137" s="14"/>
      <c r="M137" s="14"/>
      <c r="N137" s="180">
        <f>N109</f>
        <v>-88636</v>
      </c>
      <c r="O137" s="180">
        <f>O109</f>
        <v>-115413</v>
      </c>
      <c r="P137" s="180" t="e">
        <f>+#REF!+P134+P121</f>
        <v>#REF!</v>
      </c>
      <c r="Q137" s="180" t="e">
        <f>+#REF!+Q134+Q121</f>
        <v>#REF!</v>
      </c>
      <c r="R137" s="180" t="e">
        <f>+#REF!+R134+R121</f>
        <v>#REF!</v>
      </c>
      <c r="S137" s="180" t="e">
        <f>+#REF!+S134+S121</f>
        <v>#REF!</v>
      </c>
      <c r="T137" s="181">
        <f>T109</f>
        <v>0</v>
      </c>
      <c r="U137" s="182">
        <f>U120+U133</f>
        <v>0</v>
      </c>
      <c r="V137" s="181">
        <f>V109</f>
        <v>-1</v>
      </c>
      <c r="W137" s="181">
        <f>W109</f>
        <v>-1</v>
      </c>
      <c r="X137" s="182">
        <f>X120+X133</f>
        <v>0</v>
      </c>
    </row>
    <row r="138" spans="6:24" ht="13.5" customHeight="1">
      <c r="F138" s="185"/>
      <c r="G138" s="186"/>
      <c r="H138" s="186"/>
      <c r="I138" s="138" t="s">
        <v>240</v>
      </c>
      <c r="J138" s="30">
        <f>J121+J134</f>
        <v>-69982</v>
      </c>
      <c r="K138" s="107"/>
      <c r="L138" s="107"/>
      <c r="M138" s="107"/>
      <c r="N138" s="30">
        <f>N121+N134</f>
        <v>-69982</v>
      </c>
      <c r="O138" s="30">
        <f>O121+O134</f>
        <v>0</v>
      </c>
      <c r="P138" s="30" t="e">
        <f>+#REF!+#REF!+#REF!</f>
        <v>#REF!</v>
      </c>
      <c r="Q138" s="30" t="e">
        <f>+#REF!+#REF!+#REF!</f>
        <v>#REF!</v>
      </c>
      <c r="R138" s="30" t="e">
        <f>+#REF!+#REF!+#REF!</f>
        <v>#REF!</v>
      </c>
      <c r="S138" s="30" t="e">
        <f>+#REF!+#REF!+#REF!</f>
        <v>#REF!</v>
      </c>
      <c r="T138" s="182">
        <f>T121+T134</f>
        <v>0</v>
      </c>
      <c r="U138" s="182">
        <f>U121+U134</f>
        <v>0</v>
      </c>
      <c r="V138" s="182">
        <f>V121+V134</f>
        <v>0</v>
      </c>
      <c r="W138" s="182">
        <f>W121+W134</f>
        <v>0</v>
      </c>
      <c r="X138" s="182">
        <f>X121+X134</f>
        <v>0</v>
      </c>
    </row>
    <row r="139" spans="1:74" s="101" customFormat="1" ht="12.75">
      <c r="A139" s="187"/>
      <c r="B139" s="188"/>
      <c r="G139" s="187"/>
      <c r="H139" s="187"/>
      <c r="T139" s="189"/>
      <c r="U139" s="189"/>
      <c r="V139" s="189"/>
      <c r="W139" s="189"/>
      <c r="X139" s="189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  <c r="AO139" s="94"/>
      <c r="AP139" s="94"/>
      <c r="AQ139" s="94"/>
      <c r="AR139" s="94"/>
      <c r="AS139" s="94"/>
      <c r="AT139" s="94"/>
      <c r="AU139" s="94"/>
      <c r="AV139" s="94"/>
      <c r="AW139" s="94"/>
      <c r="AX139" s="94"/>
      <c r="AY139" s="94"/>
      <c r="AZ139" s="94"/>
      <c r="BA139" s="94"/>
      <c r="BB139" s="94"/>
      <c r="BC139" s="94"/>
      <c r="BD139" s="94"/>
      <c r="BE139" s="94"/>
      <c r="BF139" s="94"/>
      <c r="BG139" s="94"/>
      <c r="BH139" s="94"/>
      <c r="BI139" s="94"/>
      <c r="BJ139" s="94"/>
      <c r="BK139" s="94"/>
      <c r="BL139" s="94"/>
      <c r="BM139" s="94"/>
      <c r="BN139" s="94"/>
      <c r="BO139" s="94"/>
      <c r="BP139" s="94"/>
      <c r="BQ139" s="94"/>
      <c r="BR139" s="94"/>
      <c r="BS139" s="94"/>
      <c r="BT139" s="94"/>
      <c r="BU139" s="94"/>
      <c r="BV139" s="94"/>
    </row>
    <row r="140" spans="1:24" ht="13.5" customHeight="1" thickBot="1">
      <c r="A140" s="32"/>
      <c r="B140" s="118"/>
      <c r="C140" s="118"/>
      <c r="D140" s="118"/>
      <c r="E140" s="118"/>
      <c r="F140" s="33"/>
      <c r="G140" s="120"/>
      <c r="H140" s="120"/>
      <c r="I140" s="190"/>
      <c r="J140" s="191"/>
      <c r="K140" s="104"/>
      <c r="L140" s="104"/>
      <c r="M140" s="104"/>
      <c r="N140" s="104"/>
      <c r="O140" s="191"/>
      <c r="P140" s="191"/>
      <c r="Q140" s="191"/>
      <c r="R140" s="191"/>
      <c r="S140" s="191"/>
      <c r="T140" s="192"/>
      <c r="U140" s="192"/>
      <c r="V140" s="192"/>
      <c r="W140" s="192"/>
      <c r="X140" s="192"/>
    </row>
    <row r="141" spans="9:24" ht="13.5" customHeight="1">
      <c r="I141" s="193" t="s">
        <v>241</v>
      </c>
      <c r="J141" s="194">
        <f>J137+J88+J27</f>
        <v>2319341</v>
      </c>
      <c r="K141" s="194"/>
      <c r="L141" s="194"/>
      <c r="M141" s="194"/>
      <c r="N141" s="194">
        <f>N137+N88+N27</f>
        <v>2362216</v>
      </c>
      <c r="O141" s="194">
        <f>O137+O88+O27</f>
        <v>522352</v>
      </c>
      <c r="P141" s="195" t="e">
        <f>+P137+P88+P27</f>
        <v>#REF!</v>
      </c>
      <c r="Q141" s="195" t="e">
        <f>+Q137+Q88+Q27</f>
        <v>#REF!</v>
      </c>
      <c r="R141" s="195" t="e">
        <f>+R137+R88+R27</f>
        <v>#REF!</v>
      </c>
      <c r="S141" s="195" t="e">
        <f>+S137+S88+S27</f>
        <v>#REF!</v>
      </c>
      <c r="T141" s="196">
        <f>T137+T88+T27</f>
        <v>-7.32</v>
      </c>
      <c r="U141" s="196">
        <f>U137+U88+U27</f>
        <v>-9.32</v>
      </c>
      <c r="V141" s="197">
        <f>+V137+V88+V27</f>
        <v>1</v>
      </c>
      <c r="W141" s="197">
        <f>+W137+W88+W27</f>
        <v>2</v>
      </c>
      <c r="X141" s="198">
        <v>0</v>
      </c>
    </row>
    <row r="142" spans="9:24" ht="13.5" customHeight="1">
      <c r="I142" s="199" t="s">
        <v>242</v>
      </c>
      <c r="J142" s="200">
        <f>J138+J104+J75</f>
        <v>39012704</v>
      </c>
      <c r="K142" s="200"/>
      <c r="L142" s="200"/>
      <c r="M142" s="200"/>
      <c r="N142" s="200">
        <f>N138+N104+N75</f>
        <v>40025204</v>
      </c>
      <c r="O142" s="200">
        <f>O138+O104+O75</f>
        <v>1110847</v>
      </c>
      <c r="P142" s="201" t="e">
        <f aca="true" t="shared" si="19" ref="P142:X142">+P138+P104+P75</f>
        <v>#REF!</v>
      </c>
      <c r="Q142" s="201" t="e">
        <f t="shared" si="19"/>
        <v>#REF!</v>
      </c>
      <c r="R142" s="201" t="e">
        <f t="shared" si="19"/>
        <v>#REF!</v>
      </c>
      <c r="S142" s="201" t="e">
        <f t="shared" si="19"/>
        <v>#REF!</v>
      </c>
      <c r="T142" s="202">
        <f t="shared" si="19"/>
        <v>2.75</v>
      </c>
      <c r="U142" s="202">
        <f t="shared" si="19"/>
        <v>0</v>
      </c>
      <c r="V142" s="198">
        <f t="shared" si="19"/>
        <v>-2.75</v>
      </c>
      <c r="W142" s="198">
        <f t="shared" si="19"/>
        <v>0</v>
      </c>
      <c r="X142" s="198">
        <f t="shared" si="19"/>
        <v>0</v>
      </c>
    </row>
    <row r="143" spans="9:24" ht="13.5" customHeight="1" thickBot="1">
      <c r="I143" s="203" t="s">
        <v>243</v>
      </c>
      <c r="J143" s="204">
        <f>SUM(J141:J142)</f>
        <v>41332045</v>
      </c>
      <c r="K143" s="204"/>
      <c r="L143" s="204"/>
      <c r="M143" s="204"/>
      <c r="N143" s="204">
        <f>SUM(N141:N142)</f>
        <v>42387420</v>
      </c>
      <c r="O143" s="204">
        <f>SUM(O141:O142)</f>
        <v>1633199</v>
      </c>
      <c r="P143" s="205" t="e">
        <f>+P142+P141</f>
        <v>#REF!</v>
      </c>
      <c r="Q143" s="205" t="e">
        <f>+Q142+Q141</f>
        <v>#REF!</v>
      </c>
      <c r="R143" s="205" t="e">
        <f>+R142+R141</f>
        <v>#REF!</v>
      </c>
      <c r="S143" s="205" t="e">
        <f>+S142+S141</f>
        <v>#REF!</v>
      </c>
      <c r="T143" s="206">
        <f>SUM(T141:T142)</f>
        <v>-4.57</v>
      </c>
      <c r="U143" s="206">
        <f>SUM(U141:U142)</f>
        <v>-9.32</v>
      </c>
      <c r="V143" s="207">
        <f>+V142+V141</f>
        <v>-1.75</v>
      </c>
      <c r="W143" s="207">
        <f>+W142+W141</f>
        <v>2</v>
      </c>
      <c r="X143" s="198">
        <f>+X139+X105+X76</f>
        <v>0</v>
      </c>
    </row>
    <row r="144" spans="1:24" ht="13.5" customHeight="1">
      <c r="A144" s="6"/>
      <c r="B144" s="6"/>
      <c r="G144" s="6"/>
      <c r="H144" s="6"/>
      <c r="I144" s="208"/>
      <c r="J144" s="209"/>
      <c r="O144" s="210"/>
      <c r="P144" s="210"/>
      <c r="Q144" s="210"/>
      <c r="R144" s="210"/>
      <c r="S144" s="210"/>
      <c r="T144" s="211"/>
      <c r="U144" s="211"/>
      <c r="V144" s="211"/>
      <c r="W144" s="211"/>
      <c r="X144" s="211"/>
    </row>
    <row r="145" spans="1:74" s="101" customFormat="1" ht="13.5" customHeight="1">
      <c r="A145" s="187"/>
      <c r="B145" s="188"/>
      <c r="G145" s="187"/>
      <c r="H145" s="187"/>
      <c r="I145" s="212"/>
      <c r="J145" s="103"/>
      <c r="O145" s="103"/>
      <c r="P145" s="103"/>
      <c r="Q145" s="103"/>
      <c r="R145" s="103"/>
      <c r="S145" s="103"/>
      <c r="T145" s="105"/>
      <c r="U145" s="105"/>
      <c r="V145" s="105"/>
      <c r="W145" s="105"/>
      <c r="X145" s="105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  <c r="AO145" s="94"/>
      <c r="AP145" s="94"/>
      <c r="AQ145" s="94"/>
      <c r="AR145" s="94"/>
      <c r="AS145" s="94"/>
      <c r="AT145" s="94"/>
      <c r="AU145" s="94"/>
      <c r="AV145" s="94"/>
      <c r="AW145" s="94"/>
      <c r="AX145" s="94"/>
      <c r="AY145" s="94"/>
      <c r="AZ145" s="94"/>
      <c r="BA145" s="94"/>
      <c r="BB145" s="94"/>
      <c r="BC145" s="94"/>
      <c r="BD145" s="94"/>
      <c r="BE145" s="94"/>
      <c r="BF145" s="94"/>
      <c r="BG145" s="94"/>
      <c r="BH145" s="94"/>
      <c r="BI145" s="94"/>
      <c r="BJ145" s="94"/>
      <c r="BK145" s="94"/>
      <c r="BL145" s="94"/>
      <c r="BM145" s="94"/>
      <c r="BN145" s="94"/>
      <c r="BO145" s="94"/>
      <c r="BP145" s="94"/>
      <c r="BQ145" s="94"/>
      <c r="BR145" s="94"/>
      <c r="BS145" s="94"/>
      <c r="BT145" s="94"/>
      <c r="BU145" s="94"/>
      <c r="BV145" s="94"/>
    </row>
    <row r="147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spans="1:74" s="23" customFormat="1" ht="13.5" customHeight="1">
      <c r="A189" s="183"/>
      <c r="B189" s="184"/>
      <c r="C189" s="6"/>
      <c r="D189" s="6"/>
      <c r="E189" s="6"/>
      <c r="F189" s="6"/>
      <c r="G189" s="183"/>
      <c r="H189" s="183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213"/>
      <c r="U189" s="213"/>
      <c r="V189" s="213"/>
      <c r="W189" s="213"/>
      <c r="X189" s="213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</row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spans="1:74" s="23" customFormat="1" ht="13.5" customHeight="1">
      <c r="A203" s="183"/>
      <c r="B203" s="184"/>
      <c r="C203" s="6"/>
      <c r="D203" s="6"/>
      <c r="E203" s="6"/>
      <c r="F203" s="6"/>
      <c r="G203" s="183"/>
      <c r="H203" s="183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213"/>
      <c r="U203" s="213"/>
      <c r="V203" s="213"/>
      <c r="W203" s="213"/>
      <c r="X203" s="213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</row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spans="1:74" s="21" customFormat="1" ht="13.5" customHeight="1">
      <c r="A212" s="183"/>
      <c r="B212" s="184"/>
      <c r="C212" s="6"/>
      <c r="D212" s="6"/>
      <c r="E212" s="6"/>
      <c r="F212" s="6"/>
      <c r="G212" s="183"/>
      <c r="H212" s="183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213"/>
      <c r="U212" s="213"/>
      <c r="V212" s="213"/>
      <c r="W212" s="213"/>
      <c r="X212" s="213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</row>
    <row r="213" spans="1:74" s="23" customFormat="1" ht="13.5" customHeight="1">
      <c r="A213" s="183"/>
      <c r="B213" s="184"/>
      <c r="C213" s="6"/>
      <c r="D213" s="6"/>
      <c r="E213" s="6"/>
      <c r="F213" s="6"/>
      <c r="G213" s="183"/>
      <c r="H213" s="183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213"/>
      <c r="U213" s="213"/>
      <c r="V213" s="213"/>
      <c r="W213" s="213"/>
      <c r="X213" s="213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</row>
    <row r="214" ht="13.5" customHeight="1"/>
    <row r="215" spans="1:74" s="21" customFormat="1" ht="13.5" customHeight="1">
      <c r="A215" s="183"/>
      <c r="B215" s="184"/>
      <c r="C215" s="6"/>
      <c r="D215" s="6"/>
      <c r="E215" s="6"/>
      <c r="F215" s="6"/>
      <c r="G215" s="183"/>
      <c r="H215" s="183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213"/>
      <c r="U215" s="213"/>
      <c r="V215" s="213"/>
      <c r="W215" s="213"/>
      <c r="X215" s="213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</row>
    <row r="216" spans="1:74" s="21" customFormat="1" ht="13.5" customHeight="1">
      <c r="A216" s="183"/>
      <c r="B216" s="184"/>
      <c r="C216" s="6"/>
      <c r="D216" s="6"/>
      <c r="E216" s="6"/>
      <c r="F216" s="6"/>
      <c r="G216" s="183"/>
      <c r="H216" s="183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213"/>
      <c r="U216" s="213"/>
      <c r="V216" s="213"/>
      <c r="W216" s="213"/>
      <c r="X216" s="213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</row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2.75" customHeight="1"/>
    <row r="227" ht="12.75" customHeight="1"/>
  </sheetData>
  <conditionalFormatting sqref="R124:S125 R106:S108 R77:S87 R111:S120 R92:S103 R73:S74 R3:S71">
    <cfRule type="cellIs" priority="1" dxfId="0" operator="equal" stopIfTrue="1">
      <formula>"100% Revenue Backed"</formula>
    </cfRule>
    <cfRule type="cellIs" priority="2" dxfId="1" operator="equal" stopIfTrue="1">
      <formula>"Not Revenue Backed"</formula>
    </cfRule>
  </conditionalFormatting>
  <printOptions/>
  <pageMargins left="0.23" right="0.2" top="0.56" bottom="0.39" header="0.18" footer="0.21"/>
  <pageSetup fitToHeight="7" horizontalDpi="600" verticalDpi="600" orientation="landscape" scale="75" r:id="rId1"/>
  <headerFooter alignWithMargins="0">
    <oddHeader>&amp;C&amp;"MS Sans Serif,Bold"&amp;13 2003 2nd Quarter Omnibus Spreadsheet&amp;"MS Sans Serif,Regular"&amp;10
&amp;"MS Sans Serif,Italic"crosswalk to  Proposed Ordinance 2003-0267</oddHeader>
    <oddFooter>&amp;L&amp;F&amp;CPage &amp;P of &amp;N&amp;R&amp;D     &amp;T</oddFooter>
  </headerFooter>
  <rowBreaks count="4" manualBreakCount="4">
    <brk id="28" max="23" man="1"/>
    <brk id="75" max="23" man="1"/>
    <brk id="104" max="23" man="1"/>
    <brk id="1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Janice Mansfield</cp:lastModifiedBy>
  <cp:lastPrinted>2003-07-23T17:54:44Z</cp:lastPrinted>
  <dcterms:created xsi:type="dcterms:W3CDTF">2003-07-23T17:52:58Z</dcterms:created>
  <dcterms:modified xsi:type="dcterms:W3CDTF">2003-07-23T20:50:10Z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1153288540</vt:i4>
  </property>
  <property fmtid="{D5CDD505-2E9C-101B-9397-08002B2CF9AE}" pid="3" name="_EmailSubject">
    <vt:lpwstr>New improved follow up from mtg</vt:lpwstr>
  </property>
  <property fmtid="{D5CDD505-2E9C-101B-9397-08002B2CF9AE}" pid="4" name="_AuthorEmail">
    <vt:lpwstr>Polly.StJohn@METROKC.GOV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