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2120" windowHeight="9120" tabRatio="650" activeTab="0"/>
  </bookViews>
  <sheets>
    <sheet name="2011 Updated FinPlan-VL jt5-4" sheetId="1" r:id="rId1"/>
  </sheets>
  <externalReferences>
    <externalReference r:id="rId4"/>
  </externalReferences>
  <definedNames>
    <definedName name="Cell">#REF!</definedName>
    <definedName name="drop_down">'[1]Replacement Analysis'!$B$8:$B$27</definedName>
    <definedName name="Expenditures">#REF!</definedName>
    <definedName name="Form3BB" hidden="1">{"cxtransfer",#N/A,FALSE,"ReorgRevisted"}</definedName>
    <definedName name="_xlnm.Print_Area" localSheetId="0">'2011 Updated FinPlan-VL jt5-4'!$A$1:$G$41</definedName>
    <definedName name="PSQExp">#REF!</definedName>
    <definedName name="PSQFTEs">#REF!</definedName>
    <definedName name="PSQRev">#REF!</definedName>
    <definedName name="PSQTLTs">#REF!</definedName>
    <definedName name="Qry01_02_03Exp">#REF!</definedName>
    <definedName name="RefAdopted">#REF!</definedName>
    <definedName name="RefAppro">#REF!</definedName>
    <definedName name="RefFundExp">#REF!</definedName>
    <definedName name="RefFundRev">#REF!</definedName>
    <definedName name="Revenues">#REF!</definedName>
    <definedName name="wrn.CX." hidden="1">{"cxtransfer",#N/A,FALSE,"ReorgRevisted"}</definedName>
    <definedName name="wrn.NonWholeReport." hidden="1">{"NonWhole",#N/A,FALSE,"ReorgRevisted"}</definedName>
    <definedName name="wrn.RprtDis." hidden="1">{"Dis",#N/A,FALSE,"ReorgRevisted"}</definedName>
    <definedName name="wrn.WholeReport." hidden="1">{"Whole",#N/A,FALSE,"ReorgRevisted"}</definedName>
  </definedNames>
  <calcPr fullCalcOnLoad="1"/>
</workbook>
</file>

<file path=xl/sharedStrings.xml><?xml version="1.0" encoding="utf-8"?>
<sst xmlns="http://schemas.openxmlformats.org/spreadsheetml/2006/main" count="37" uniqueCount="37">
  <si>
    <t>Revenues</t>
  </si>
  <si>
    <t>Expenditures</t>
  </si>
  <si>
    <t>Total Revenues</t>
  </si>
  <si>
    <t>Form 5</t>
  </si>
  <si>
    <t>Beginning Fund Balance</t>
  </si>
  <si>
    <t>Total Expenditures</t>
  </si>
  <si>
    <t>Estimated Underexpenditures</t>
  </si>
  <si>
    <t>Other Fund Transactions</t>
  </si>
  <si>
    <t>Total Other Fund Transations</t>
  </si>
  <si>
    <t>Ending Fund Balance</t>
  </si>
  <si>
    <t>Reserves &amp; Designations</t>
  </si>
  <si>
    <t>Total Reserves &amp; Designations</t>
  </si>
  <si>
    <t>Financial Plan Notes:</t>
  </si>
  <si>
    <r>
      <t xml:space="preserve">2012 Projected </t>
    </r>
    <r>
      <rPr>
        <b/>
        <vertAlign val="superscript"/>
        <sz val="10"/>
        <rFont val="Arial"/>
        <family val="2"/>
      </rPr>
      <t>3</t>
    </r>
  </si>
  <si>
    <t>2010 Adopted</t>
  </si>
  <si>
    <t>* Veterans Levy Millage</t>
  </si>
  <si>
    <t>* Interest Earnings</t>
  </si>
  <si>
    <t>* Adminstration and Board Support</t>
  </si>
  <si>
    <t>* Services and Capital</t>
  </si>
  <si>
    <t>* Service Programs Commitments</t>
  </si>
  <si>
    <t xml:space="preserve">2013 Projected </t>
  </si>
  <si>
    <t>Veterans and Family Levy/1141</t>
  </si>
  <si>
    <t>Department of Community and Human Services/Community Services Division</t>
  </si>
  <si>
    <r>
      <t>2010 Actual</t>
    </r>
    <r>
      <rPr>
        <b/>
        <vertAlign val="superscript"/>
        <sz val="10"/>
        <rFont val="Arial"/>
        <family val="2"/>
      </rPr>
      <t xml:space="preserve"> 2</t>
    </r>
  </si>
  <si>
    <t>2011 Updated Financial Plan</t>
  </si>
  <si>
    <r>
      <t>1</t>
    </r>
    <r>
      <rPr>
        <sz val="8"/>
        <rFont val="Arial"/>
        <family val="2"/>
      </rPr>
      <t xml:space="preserve"> 2009 Actuals are from the 2009 CAFR.</t>
    </r>
  </si>
  <si>
    <r>
      <t>2</t>
    </r>
    <r>
      <rPr>
        <sz val="8"/>
        <rFont val="Arial"/>
        <family val="2"/>
      </rPr>
      <t xml:space="preserve"> 2010 Actuals are based on ARMS 14th Month.</t>
    </r>
  </si>
  <si>
    <r>
      <t xml:space="preserve">3 </t>
    </r>
    <r>
      <rPr>
        <sz val="8"/>
        <rFont val="Arial"/>
        <family val="2"/>
      </rPr>
      <t xml:space="preserve">2011 and 2012 revenue are based on PSB projections for property tax and interest. </t>
    </r>
  </si>
  <si>
    <r>
      <t>4</t>
    </r>
    <r>
      <rPr>
        <sz val="8"/>
        <rFont val="Arial"/>
        <family val="2"/>
      </rPr>
      <t xml:space="preserve"> Ending undesignated fund balance estimated for 2011 is intended to support levy closeout and related direct service expenses in 2012.</t>
    </r>
  </si>
  <si>
    <r>
      <t>5</t>
    </r>
    <r>
      <rPr>
        <sz val="8"/>
        <rFont val="Arial"/>
        <family val="2"/>
      </rPr>
      <t xml:space="preserve"> Target fund balance is based on agreement with PSB.</t>
    </r>
  </si>
  <si>
    <r>
      <t>2011 Updated</t>
    </r>
    <r>
      <rPr>
        <b/>
        <vertAlign val="superscript"/>
        <sz val="10"/>
        <rFont val="Arial"/>
        <family val="2"/>
      </rPr>
      <t>3</t>
    </r>
  </si>
  <si>
    <r>
      <t>Ending Undesignated Fund Balance</t>
    </r>
    <r>
      <rPr>
        <vertAlign val="superscript"/>
        <sz val="10"/>
        <rFont val="Arial"/>
        <family val="2"/>
      </rPr>
      <t>4</t>
    </r>
  </si>
  <si>
    <r>
      <t>Target Fund Balance</t>
    </r>
    <r>
      <rPr>
        <vertAlign val="superscript"/>
        <sz val="10"/>
        <rFont val="Arial"/>
        <family val="2"/>
      </rPr>
      <t>5</t>
    </r>
  </si>
  <si>
    <t>* Encumbrances for Contracted Providers</t>
  </si>
  <si>
    <t>* Capital Projects Commitments</t>
  </si>
  <si>
    <t>* Veterans Services Funds</t>
  </si>
  <si>
    <r>
      <t xml:space="preserve">     2009 Actual </t>
    </r>
    <r>
      <rPr>
        <b/>
        <vertAlign val="superscript"/>
        <sz val="10"/>
        <rFont val="Arial"/>
        <family val="2"/>
      </rPr>
      <t>1</t>
    </r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</si>
</sst>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[$-409]mmmm\ d\,\ yyyy;@"/>
    <numFmt numFmtId="167" formatCode="_(&quot;$&quot;* #,##0.0_);_(&quot;$&quot;* \(#,##0.0\);_(&quot;$&quot;* &quot;-&quot;??_);_(@_)"/>
    <numFmt numFmtId="168" formatCode="_(* #,##0.0_);_(* \(#,##0.0\);_(* &quot;-&quot;??_);_(@_)"/>
    <numFmt numFmtId="169" formatCode="#,##0.0"/>
  </numFmts>
  <fonts count="3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20"/>
      <name val="Arial"/>
      <family val="2"/>
    </font>
    <font>
      <sz val="8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vertAlign val="superscript"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1" applyNumberFormat="0" applyAlignment="0" applyProtection="0"/>
    <xf numFmtId="0" fontId="1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2" fillId="7" borderId="1" applyNumberFormat="0" applyAlignment="0" applyProtection="0"/>
    <xf numFmtId="0" fontId="23" fillId="0" borderId="6" applyNumberFormat="0" applyFill="0" applyAlignment="0" applyProtection="0"/>
    <xf numFmtId="0" fontId="24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25" fillId="20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12" xfId="0" applyFont="1" applyBorder="1" applyAlignment="1">
      <alignment horizontal="center" wrapText="1"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164" fontId="0" fillId="0" borderId="15" xfId="42" applyNumberFormat="1" applyFont="1" applyBorder="1" applyAlignment="1">
      <alignment/>
    </xf>
    <xf numFmtId="164" fontId="0" fillId="0" borderId="16" xfId="42" applyNumberFormat="1" applyFont="1" applyBorder="1" applyAlignment="1">
      <alignment/>
    </xf>
    <xf numFmtId="164" fontId="0" fillId="0" borderId="11" xfId="42" applyNumberFormat="1" applyFont="1" applyBorder="1" applyAlignment="1">
      <alignment/>
    </xf>
    <xf numFmtId="164" fontId="0" fillId="0" borderId="17" xfId="42" applyNumberFormat="1" applyFont="1" applyBorder="1" applyAlignment="1">
      <alignment/>
    </xf>
    <xf numFmtId="164" fontId="0" fillId="0" borderId="12" xfId="42" applyNumberFormat="1" applyFont="1" applyBorder="1" applyAlignment="1">
      <alignment/>
    </xf>
    <xf numFmtId="165" fontId="0" fillId="0" borderId="12" xfId="44" applyNumberFormat="1" applyFont="1" applyBorder="1" applyAlignment="1">
      <alignment/>
    </xf>
    <xf numFmtId="164" fontId="0" fillId="4" borderId="14" xfId="42" applyNumberFormat="1" applyFont="1" applyFill="1" applyBorder="1" applyAlignment="1">
      <alignment/>
    </xf>
    <xf numFmtId="0" fontId="1" fillId="0" borderId="13" xfId="0" applyFont="1" applyBorder="1" applyAlignment="1">
      <alignment/>
    </xf>
    <xf numFmtId="0" fontId="1" fillId="0" borderId="0" xfId="0" applyFont="1" applyFill="1" applyAlignment="1">
      <alignment horizontal="center"/>
    </xf>
    <xf numFmtId="0" fontId="1" fillId="0" borderId="10" xfId="0" applyFont="1" applyBorder="1" applyAlignment="1">
      <alignment/>
    </xf>
    <xf numFmtId="164" fontId="1" fillId="0" borderId="15" xfId="42" applyNumberFormat="1" applyFont="1" applyBorder="1" applyAlignment="1">
      <alignment/>
    </xf>
    <xf numFmtId="164" fontId="0" fillId="0" borderId="10" xfId="42" applyNumberFormat="1" applyFont="1" applyBorder="1" applyAlignment="1">
      <alignment/>
    </xf>
    <xf numFmtId="164" fontId="0" fillId="4" borderId="12" xfId="42" applyNumberFormat="1" applyFont="1" applyFill="1" applyBorder="1" applyAlignment="1">
      <alignment/>
    </xf>
    <xf numFmtId="164" fontId="0" fillId="4" borderId="18" xfId="42" applyNumberFormat="1" applyFont="1" applyFill="1" applyBorder="1" applyAlignment="1">
      <alignment/>
    </xf>
    <xf numFmtId="164" fontId="1" fillId="0" borderId="17" xfId="42" applyNumberFormat="1" applyFont="1" applyBorder="1" applyAlignment="1">
      <alignment/>
    </xf>
    <xf numFmtId="0" fontId="29" fillId="0" borderId="0" xfId="0" applyFont="1" applyAlignment="1">
      <alignment/>
    </xf>
    <xf numFmtId="164" fontId="0" fillId="0" borderId="17" xfId="42" applyNumberFormat="1" applyFont="1" applyFill="1" applyBorder="1" applyAlignment="1">
      <alignment/>
    </xf>
    <xf numFmtId="164" fontId="0" fillId="0" borderId="11" xfId="42" applyNumberFormat="1" applyFont="1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2" xfId="0" applyFont="1" applyBorder="1" applyAlignment="1">
      <alignment/>
    </xf>
    <xf numFmtId="164" fontId="0" fillId="0" borderId="17" xfId="42" applyNumberFormat="1" applyFont="1" applyFill="1" applyBorder="1" applyAlignment="1">
      <alignment/>
    </xf>
    <xf numFmtId="164" fontId="0" fillId="0" borderId="17" xfId="42" applyNumberFormat="1" applyFont="1" applyBorder="1" applyAlignment="1">
      <alignment/>
    </xf>
    <xf numFmtId="0" fontId="0" fillId="0" borderId="10" xfId="0" applyFont="1" applyBorder="1" applyAlignment="1">
      <alignment/>
    </xf>
    <xf numFmtId="0" fontId="7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</cellXfs>
  <cellStyles count="64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gonzacr\Local%20Settings\Temporary%20Internet%20Files\OLK65\Copy%20of%20Countywide_Equipment_Replacement_Templates%20BA%20Example%20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ventory"/>
      <sheetName val="Replacement Plan"/>
      <sheetName val="Replacement Analysis"/>
      <sheetName val="Financial Summary Shee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G41"/>
  <sheetViews>
    <sheetView tabSelected="1" view="pageLayout" zoomScaleSheetLayoutView="70" workbookViewId="0" topLeftCell="A1">
      <selection activeCell="A3" sqref="A3:G3"/>
    </sheetView>
  </sheetViews>
  <sheetFormatPr defaultColWidth="9.140625" defaultRowHeight="12.75"/>
  <cols>
    <col min="1" max="1" width="37.8515625" style="0" customWidth="1"/>
    <col min="2" max="2" width="15.7109375" style="0" bestFit="1" customWidth="1"/>
    <col min="3" max="3" width="14.8515625" style="0" customWidth="1"/>
    <col min="4" max="4" width="16.28125" style="0" bestFit="1" customWidth="1"/>
    <col min="5" max="5" width="16.00390625" style="0" bestFit="1" customWidth="1"/>
    <col min="6" max="6" width="17.28125" style="0" bestFit="1" customWidth="1"/>
    <col min="7" max="7" width="13.28125" style="0" customWidth="1"/>
    <col min="9" max="9" width="32.8515625" style="0" customWidth="1"/>
  </cols>
  <sheetData>
    <row r="1" spans="1:7" ht="26.25">
      <c r="A1" s="33" t="s">
        <v>3</v>
      </c>
      <c r="B1" s="33"/>
      <c r="C1" s="33"/>
      <c r="D1" s="33"/>
      <c r="E1" s="33"/>
      <c r="F1" s="33"/>
      <c r="G1" s="33"/>
    </row>
    <row r="2" spans="1:7" ht="15.75">
      <c r="A2" s="34" t="s">
        <v>24</v>
      </c>
      <c r="B2" s="34"/>
      <c r="C2" s="34"/>
      <c r="D2" s="34"/>
      <c r="E2" s="34"/>
      <c r="F2" s="34"/>
      <c r="G2" s="34"/>
    </row>
    <row r="3" spans="1:7" s="1" customFormat="1" ht="12.75">
      <c r="A3" s="35" t="s">
        <v>21</v>
      </c>
      <c r="B3" s="35"/>
      <c r="C3" s="35"/>
      <c r="D3" s="35"/>
      <c r="E3" s="35"/>
      <c r="F3" s="35"/>
      <c r="G3" s="35"/>
    </row>
    <row r="4" spans="1:7" s="1" customFormat="1" ht="12.75">
      <c r="A4" s="35" t="s">
        <v>22</v>
      </c>
      <c r="B4" s="35"/>
      <c r="C4" s="35"/>
      <c r="D4" s="35"/>
      <c r="E4" s="35"/>
      <c r="F4" s="35"/>
      <c r="G4" s="35"/>
    </row>
    <row r="5" spans="1:7" s="1" customFormat="1" ht="12.75">
      <c r="A5" s="18"/>
      <c r="B5" s="18"/>
      <c r="C5" s="18"/>
      <c r="D5" s="18"/>
      <c r="E5" s="18"/>
      <c r="F5" s="18"/>
      <c r="G5" s="18"/>
    </row>
    <row r="7" spans="1:7" ht="25.5">
      <c r="A7" s="8"/>
      <c r="B7" s="6" t="s">
        <v>36</v>
      </c>
      <c r="C7" s="6" t="s">
        <v>14</v>
      </c>
      <c r="D7" s="6" t="s">
        <v>23</v>
      </c>
      <c r="E7" s="6" t="s">
        <v>30</v>
      </c>
      <c r="F7" s="6" t="s">
        <v>13</v>
      </c>
      <c r="G7" s="6" t="s">
        <v>20</v>
      </c>
    </row>
    <row r="8" spans="1:7" ht="12.75">
      <c r="A8" s="7" t="s">
        <v>4</v>
      </c>
      <c r="B8" s="15">
        <v>10218220</v>
      </c>
      <c r="C8" s="15">
        <v>8498380</v>
      </c>
      <c r="D8" s="15">
        <f>B25</f>
        <v>11321513</v>
      </c>
      <c r="E8" s="15">
        <f>D25</f>
        <v>9965741</v>
      </c>
      <c r="F8" s="15">
        <f>E25</f>
        <v>3820769</v>
      </c>
      <c r="G8" s="15">
        <f>F25</f>
        <v>0</v>
      </c>
    </row>
    <row r="9" spans="1:7" ht="12.75">
      <c r="A9" s="19" t="s">
        <v>0</v>
      </c>
      <c r="B9" s="11"/>
      <c r="C9" s="11"/>
      <c r="D9" s="11"/>
      <c r="E9" s="11"/>
      <c r="F9" s="11"/>
      <c r="G9" s="12"/>
    </row>
    <row r="10" spans="1:7" ht="12.75">
      <c r="A10" s="13" t="s">
        <v>15</v>
      </c>
      <c r="B10" s="13">
        <v>7398944</v>
      </c>
      <c r="C10" s="13">
        <v>7545629</v>
      </c>
      <c r="D10" s="13">
        <v>7586633</v>
      </c>
      <c r="E10" s="26">
        <v>7657495</v>
      </c>
      <c r="F10" s="26"/>
      <c r="G10" s="27"/>
    </row>
    <row r="11" spans="1:7" ht="12.75">
      <c r="A11" s="13" t="s">
        <v>16</v>
      </c>
      <c r="B11" s="13">
        <v>231268</v>
      </c>
      <c r="C11" s="13">
        <v>83000</v>
      </c>
      <c r="D11" s="13">
        <v>143424</v>
      </c>
      <c r="E11" s="26">
        <v>40130</v>
      </c>
      <c r="F11" s="26">
        <v>18790</v>
      </c>
      <c r="G11" s="27"/>
    </row>
    <row r="12" spans="1:7" ht="12.75">
      <c r="A12" s="31" t="s">
        <v>35</v>
      </c>
      <c r="B12" s="13"/>
      <c r="C12" s="13">
        <v>21613</v>
      </c>
      <c r="D12" s="13"/>
      <c r="E12" s="26">
        <f>21613+23736</f>
        <v>45349</v>
      </c>
      <c r="F12" s="26">
        <f>21613+23736</f>
        <v>45349</v>
      </c>
      <c r="G12" s="27"/>
    </row>
    <row r="13" spans="1:7" ht="12.75">
      <c r="A13" s="21"/>
      <c r="B13" s="13"/>
      <c r="C13" s="13"/>
      <c r="D13" s="13"/>
      <c r="E13" s="13"/>
      <c r="F13" s="13"/>
      <c r="G13" s="12"/>
    </row>
    <row r="14" spans="1:7" ht="12.75">
      <c r="A14" s="17" t="s">
        <v>2</v>
      </c>
      <c r="B14" s="20">
        <f>SUM(B10:B13)</f>
        <v>7630212</v>
      </c>
      <c r="C14" s="20">
        <f>SUM(C10:C13)</f>
        <v>7650242</v>
      </c>
      <c r="D14" s="20">
        <f>SUM(D10:D13)</f>
        <v>7730057</v>
      </c>
      <c r="E14" s="20">
        <f>SUM(E10:E13)</f>
        <v>7742974</v>
      </c>
      <c r="F14" s="20">
        <f>SUM(F10:F13)</f>
        <v>64139</v>
      </c>
      <c r="G14" s="20">
        <f>SUM(G9:G12)</f>
        <v>0</v>
      </c>
    </row>
    <row r="15" spans="1:7" ht="12.75">
      <c r="A15" s="19" t="s">
        <v>1</v>
      </c>
      <c r="B15" s="11"/>
      <c r="C15" s="11"/>
      <c r="D15" s="11"/>
      <c r="E15" s="11"/>
      <c r="F15" s="11"/>
      <c r="G15" s="12"/>
    </row>
    <row r="16" spans="1:7" ht="12.75">
      <c r="A16" s="13" t="s">
        <v>17</v>
      </c>
      <c r="B16" s="13">
        <v>-560342</v>
      </c>
      <c r="C16" s="13">
        <v>-441897</v>
      </c>
      <c r="D16" s="13">
        <v>-487681</v>
      </c>
      <c r="E16" s="13">
        <v>-464139</v>
      </c>
      <c r="F16" s="13">
        <f>ROUND(E16*1.03,0)</f>
        <v>-478063</v>
      </c>
      <c r="G16" s="12"/>
    </row>
    <row r="17" spans="1:7" ht="12.75">
      <c r="A17" s="13" t="s">
        <v>18</v>
      </c>
      <c r="B17" s="13">
        <v>-5966577</v>
      </c>
      <c r="C17" s="13">
        <v>-11843331</v>
      </c>
      <c r="D17" s="13">
        <v>-8598148</v>
      </c>
      <c r="E17" s="13">
        <f>-11717184-1706623</f>
        <v>-13423807</v>
      </c>
      <c r="F17" s="13">
        <f>-F8-F14-F16</f>
        <v>-3406845</v>
      </c>
      <c r="G17" s="12"/>
    </row>
    <row r="18" spans="1:7" ht="12.75">
      <c r="A18" s="13"/>
      <c r="B18" s="13"/>
      <c r="C18" s="13"/>
      <c r="D18" s="13"/>
      <c r="E18" s="13"/>
      <c r="F18" s="13"/>
      <c r="G18" s="12"/>
    </row>
    <row r="19" spans="1:7" ht="12.75">
      <c r="A19" s="17" t="s">
        <v>5</v>
      </c>
      <c r="B19" s="24">
        <f>SUM(B16:B18)</f>
        <v>-6526919</v>
      </c>
      <c r="C19" s="20">
        <f>SUM(C15:C18)</f>
        <v>-12285228</v>
      </c>
      <c r="D19" s="20">
        <f>SUM(D15:D18)</f>
        <v>-9085829</v>
      </c>
      <c r="E19" s="20">
        <f>SUM(E15:E18)</f>
        <v>-13887946</v>
      </c>
      <c r="F19" s="20">
        <f>SUM(F15:F18)</f>
        <v>-3884908</v>
      </c>
      <c r="G19" s="20">
        <f>SUM(G15:G18)</f>
        <v>0</v>
      </c>
    </row>
    <row r="20" spans="1:7" ht="12.75">
      <c r="A20" s="9" t="s">
        <v>6</v>
      </c>
      <c r="B20" s="16"/>
      <c r="C20" s="22"/>
      <c r="D20" s="22"/>
      <c r="E20" s="22"/>
      <c r="F20" s="22"/>
      <c r="G20" s="23"/>
    </row>
    <row r="21" spans="1:7" ht="12.75">
      <c r="A21" s="4" t="s">
        <v>7</v>
      </c>
      <c r="B21" s="11"/>
      <c r="C21" s="11"/>
      <c r="D21" s="11"/>
      <c r="E21" s="11"/>
      <c r="F21" s="11"/>
      <c r="G21" s="12"/>
    </row>
    <row r="22" spans="1:7" ht="12.75">
      <c r="A22" s="4"/>
      <c r="B22" s="13"/>
      <c r="C22" s="13"/>
      <c r="D22" s="13"/>
      <c r="E22" s="13"/>
      <c r="F22" s="13"/>
      <c r="G22" s="12"/>
    </row>
    <row r="23" spans="1:7" ht="12.75">
      <c r="A23" s="4"/>
      <c r="B23" s="13"/>
      <c r="C23" s="13"/>
      <c r="D23" s="13"/>
      <c r="E23" s="13"/>
      <c r="F23" s="13"/>
      <c r="G23" s="12"/>
    </row>
    <row r="24" spans="1:7" ht="12.75">
      <c r="A24" s="7" t="s">
        <v>8</v>
      </c>
      <c r="B24" s="10">
        <f aca="true" t="shared" si="0" ref="B24:G24">SUM(B21:B23)</f>
        <v>0</v>
      </c>
      <c r="C24" s="10">
        <f t="shared" si="0"/>
        <v>0</v>
      </c>
      <c r="D24" s="10">
        <f t="shared" si="0"/>
        <v>0</v>
      </c>
      <c r="E24" s="10">
        <f t="shared" si="0"/>
        <v>0</v>
      </c>
      <c r="F24" s="10">
        <f t="shared" si="0"/>
        <v>0</v>
      </c>
      <c r="G24" s="10">
        <f t="shared" si="0"/>
        <v>0</v>
      </c>
    </row>
    <row r="25" spans="1:7" ht="12.75">
      <c r="A25" s="9" t="s">
        <v>9</v>
      </c>
      <c r="B25" s="14">
        <f aca="true" t="shared" si="1" ref="B25:G25">B8+B14+B19+B20+B24</f>
        <v>11321513</v>
      </c>
      <c r="C25" s="14">
        <f t="shared" si="1"/>
        <v>3863394</v>
      </c>
      <c r="D25" s="14">
        <f t="shared" si="1"/>
        <v>9965741</v>
      </c>
      <c r="E25" s="14">
        <f t="shared" si="1"/>
        <v>3820769</v>
      </c>
      <c r="F25" s="14">
        <f t="shared" si="1"/>
        <v>0</v>
      </c>
      <c r="G25" s="14">
        <f t="shared" si="1"/>
        <v>0</v>
      </c>
    </row>
    <row r="26" spans="1:7" ht="12.75">
      <c r="A26" s="4" t="s">
        <v>10</v>
      </c>
      <c r="B26" s="11"/>
      <c r="C26" s="11"/>
      <c r="D26" s="11"/>
      <c r="E26" s="11"/>
      <c r="F26" s="11"/>
      <c r="G26" s="12"/>
    </row>
    <row r="27" spans="1:7" ht="12.75">
      <c r="A27" s="32" t="s">
        <v>33</v>
      </c>
      <c r="B27" s="13">
        <v>-784918</v>
      </c>
      <c r="C27" s="13"/>
      <c r="D27" s="13">
        <v>-1706623</v>
      </c>
      <c r="E27" s="13"/>
      <c r="F27" s="13"/>
      <c r="G27" s="12"/>
    </row>
    <row r="28" spans="1:7" ht="12.75">
      <c r="A28" s="32" t="s">
        <v>34</v>
      </c>
      <c r="B28" s="13">
        <v>-684662</v>
      </c>
      <c r="C28" s="13"/>
      <c r="D28" s="30">
        <v>-1075000</v>
      </c>
      <c r="E28" s="30">
        <v>-1075000</v>
      </c>
      <c r="F28" s="13"/>
      <c r="G28" s="12"/>
    </row>
    <row r="29" spans="1:7" ht="12.75">
      <c r="A29" s="32" t="s">
        <v>19</v>
      </c>
      <c r="B29" s="13">
        <v>-6490691</v>
      </c>
      <c r="C29" s="13">
        <v>-2406537</v>
      </c>
      <c r="D29" s="30">
        <f>-(11843331-8598148-1706623)-(11717184-7018061)</f>
        <v>-6237683</v>
      </c>
      <c r="E29" s="30">
        <v>-1159216</v>
      </c>
      <c r="F29" s="13"/>
      <c r="G29" s="12"/>
    </row>
    <row r="30" spans="1:7" ht="12.75">
      <c r="A30" s="4"/>
      <c r="B30" s="13"/>
      <c r="C30" s="13"/>
      <c r="D30" s="13"/>
      <c r="F30" s="13"/>
      <c r="G30" s="12"/>
    </row>
    <row r="31" spans="1:7" ht="12.75">
      <c r="A31" s="7" t="s">
        <v>11</v>
      </c>
      <c r="B31" s="10">
        <f aca="true" t="shared" si="2" ref="B31:G31">SUM(B26:B30)</f>
        <v>-7960271</v>
      </c>
      <c r="C31" s="10">
        <f t="shared" si="2"/>
        <v>-2406537</v>
      </c>
      <c r="D31" s="10">
        <f>SUM(D26:D30)</f>
        <v>-9019306</v>
      </c>
      <c r="E31" s="10">
        <f>SUM(E26:E30)</f>
        <v>-2234216</v>
      </c>
      <c r="F31" s="10">
        <f t="shared" si="2"/>
        <v>0</v>
      </c>
      <c r="G31" s="10">
        <f t="shared" si="2"/>
        <v>0</v>
      </c>
    </row>
    <row r="32" spans="1:7" ht="14.25">
      <c r="A32" s="28" t="s">
        <v>31</v>
      </c>
      <c r="B32" s="15">
        <f aca="true" t="shared" si="3" ref="B32:G32">B25+B31</f>
        <v>3361242</v>
      </c>
      <c r="C32" s="15">
        <f t="shared" si="3"/>
        <v>1456857</v>
      </c>
      <c r="D32" s="15">
        <f t="shared" si="3"/>
        <v>946435</v>
      </c>
      <c r="E32" s="15">
        <f>E25+E31</f>
        <v>1586553</v>
      </c>
      <c r="F32" s="15">
        <f t="shared" si="3"/>
        <v>0</v>
      </c>
      <c r="G32" s="15">
        <f t="shared" si="3"/>
        <v>0</v>
      </c>
    </row>
    <row r="33" spans="1:7" ht="12.75">
      <c r="A33" s="4"/>
      <c r="B33" s="3"/>
      <c r="C33" s="3"/>
      <c r="D33" s="3"/>
      <c r="E33" s="3"/>
      <c r="F33" s="3"/>
      <c r="G33" s="5"/>
    </row>
    <row r="34" spans="1:7" ht="14.25">
      <c r="A34" s="29" t="s">
        <v>32</v>
      </c>
      <c r="B34" s="15">
        <v>1000000</v>
      </c>
      <c r="C34" s="15">
        <v>1000000</v>
      </c>
      <c r="D34" s="15">
        <v>1000000</v>
      </c>
      <c r="E34" s="15">
        <v>1000000</v>
      </c>
      <c r="F34" s="15">
        <v>0</v>
      </c>
      <c r="G34" s="15">
        <v>0</v>
      </c>
    </row>
    <row r="36" ht="12.75">
      <c r="A36" s="2" t="s">
        <v>12</v>
      </c>
    </row>
    <row r="37" ht="12.75">
      <c r="A37" s="25" t="s">
        <v>25</v>
      </c>
    </row>
    <row r="38" ht="12.75">
      <c r="A38" s="25" t="s">
        <v>26</v>
      </c>
    </row>
    <row r="39" ht="12.75">
      <c r="A39" s="25" t="s">
        <v>27</v>
      </c>
    </row>
    <row r="40" ht="12.75">
      <c r="A40" s="25" t="s">
        <v>28</v>
      </c>
    </row>
    <row r="41" ht="12.75">
      <c r="A41" s="25" t="s">
        <v>29</v>
      </c>
    </row>
  </sheetData>
  <sheetProtection/>
  <mergeCells count="4">
    <mergeCell ref="A1:G1"/>
    <mergeCell ref="A2:G2"/>
    <mergeCell ref="A3:G3"/>
    <mergeCell ref="A4:G4"/>
  </mergeCells>
  <printOptions horizontalCentered="1" verticalCentered="1"/>
  <pageMargins left="0.75" right="0.74" top="0.75" bottom="0.66" header="0.45" footer="0.36"/>
  <pageSetup horizontalDpi="600" verticalDpi="600" orientation="landscape" scale="88" r:id="rId1"/>
  <headerFooter alignWithMargins="0">
    <oddHeader>&amp;R&amp;"Arial,Bold"&amp;12Attachment B</oddHeader>
    <oddFooter>&amp;L&amp;12Prepared by the Department of Community and Human Services&amp;R&amp;12 Page 2 of 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</dc:creator>
  <cp:keywords/>
  <dc:description/>
  <cp:lastModifiedBy>entrekt</cp:lastModifiedBy>
  <cp:lastPrinted>2011-05-09T18:24:44Z</cp:lastPrinted>
  <dcterms:created xsi:type="dcterms:W3CDTF">2009-03-19T16:29:51Z</dcterms:created>
  <dcterms:modified xsi:type="dcterms:W3CDTF">2011-05-26T20:08:55Z</dcterms:modified>
  <cp:category/>
  <cp:version/>
  <cp:contentType/>
  <cp:contentStatus/>
</cp:coreProperties>
</file>