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filterPrivacy="1" defaultThemeVersion="124226"/>
  <bookViews>
    <workbookView xWindow="65426" yWindow="65426" windowWidth="19420" windowHeight="10420" activeTab="0"/>
  </bookViews>
  <sheets>
    <sheet name="SuppASO_03A_EP_OPER_PSB_Supplem" sheetId="1" r:id="rId1"/>
    <sheet name="Ord19210" sheetId="3" state="hidden" r:id="rId2"/>
  </sheets>
  <definedNames/>
  <calcPr calcId="191028"/>
  <extLst/>
</workbook>
</file>

<file path=xl/sharedStrings.xml><?xml version="1.0" encoding="utf-8"?>
<sst xmlns="http://schemas.openxmlformats.org/spreadsheetml/2006/main" count="939" uniqueCount="546">
  <si>
    <t>2021-22 3RD OMNIBUS OPERATING CROSSWALK</t>
  </si>
  <si>
    <t>3rd Omnibus Section</t>
  </si>
  <si>
    <t>Ord Section 19210</t>
  </si>
  <si>
    <t>Appro</t>
  </si>
  <si>
    <t>Appropriation Name</t>
  </si>
  <si>
    <t>DP</t>
  </si>
  <si>
    <t>Title</t>
  </si>
  <si>
    <t>Narrative</t>
  </si>
  <si>
    <t>Decision Package Type</t>
  </si>
  <si>
    <t>Appropriation $</t>
  </si>
  <si>
    <t>Revenues $</t>
  </si>
  <si>
    <t>Dec FTEs</t>
  </si>
  <si>
    <t>Dec TLTs</t>
  </si>
  <si>
    <t>Fund Balance Used</t>
  </si>
  <si>
    <t>A02000</t>
  </si>
  <si>
    <t>COUNCIL ADMINISTRATION (EN_A02000)</t>
  </si>
  <si>
    <t>S3_001</t>
  </si>
  <si>
    <t>Transfer 3 FTEs from Flood Control to Council Administration.</t>
  </si>
  <si>
    <t>Transfer three FTE  positions which were appropriated in the biennial budget ordinance in the Flood District Appropriation.   We will no longer be hiring for Flood Control and therefore will be collecting that revenue ($750,000) in Council Admin and moving the FTE’s over to that cost center in the next biennial budget.</t>
  </si>
  <si>
    <t>Technical Adjustments</t>
  </si>
  <si>
    <t>A08900</t>
  </si>
  <si>
    <t>FLOOD CONTROL DISTRICT ADMINISTRATION (EN_A08900)</t>
  </si>
  <si>
    <t>A12000</t>
  </si>
  <si>
    <t>OFFICE OF THE EXECUTIVE (EN_A12000)</t>
  </si>
  <si>
    <t>Electric Vehicle Infrastructure Planner</t>
  </si>
  <si>
    <t>Establish an 18 month term-limited position create a plan for electric vehicle EV) infrastructure. The planner will collaborate with King County departments and other regional partners to identify priority EV charging projects, support the development of associated budget proposals, and seek grant funding for the projects.</t>
  </si>
  <si>
    <t>Administrative Changes</t>
  </si>
  <si>
    <t>A14000</t>
  </si>
  <si>
    <t>OFFICE OF PERFORMANCE STRATEGY AND BUDGET (EN_A14000)</t>
  </si>
  <si>
    <t>Public Engagement and Equity Impact Review for 2024 Comprehensive Plan</t>
  </si>
  <si>
    <t>Provide resources to begin transforming the County's public engagement and equity impact review process for the 2024 Comprehensive Plan.</t>
  </si>
  <si>
    <t>Direct Service Changes</t>
  </si>
  <si>
    <t>A20000</t>
  </si>
  <si>
    <t>SHERIFF (EN_A20000)</t>
  </si>
  <si>
    <t>SeaTac Sergeants</t>
  </si>
  <si>
    <t>Add three sergeants to the SeaTac contract as requested by the city.</t>
  </si>
  <si>
    <t>S3_002</t>
  </si>
  <si>
    <t>SeaTac Captain</t>
  </si>
  <si>
    <t>Add one captain to the SeaTac contract as requested by the city.</t>
  </si>
  <si>
    <t>S3_003</t>
  </si>
  <si>
    <t>Risk Insurance Increase</t>
  </si>
  <si>
    <t>Add appropriation to fund the 2022 increase to the risk insurance rate to the KCSO for 2022.</t>
  </si>
  <si>
    <t>A50000</t>
  </si>
  <si>
    <t>PROSECUTING ATTORNEY (EN_A50000)</t>
  </si>
  <si>
    <t>Hate Crimes Staff</t>
  </si>
  <si>
    <t>Add staff to address increased hate crimes. The positions will provide necessary training and coordination with law enforcement, review and file cases, meet with and support hate crime victims, handle negotiations and trials, and conduct community outreach.</t>
  </si>
  <si>
    <t>Sexually Violent Predator Program</t>
  </si>
  <si>
    <t>Add Sexually Violent Predator program staff and other operational expenses funded by new State revenue. Revenue includes one-time and ongoing funding.</t>
  </si>
  <si>
    <t>S3_004</t>
  </si>
  <si>
    <t>Civil Division Staff</t>
  </si>
  <si>
    <t>Add Civil Division staff to handle increased workload. Non-General Fund costs will be recovered through the PAO Central Rate in 2023-2024.</t>
  </si>
  <si>
    <t>A53000</t>
  </si>
  <si>
    <t>DISTRICT COURT (EN_A53000)</t>
  </si>
  <si>
    <t>District Court Seattle Employee Parking</t>
  </si>
  <si>
    <t xml:space="preserve">Provide paid parking for District Court employees located in the King County Courthouse through September 2,2022. Pandemic parking costs for most other agencies were funded in the 2nd Omnibus. </t>
  </si>
  <si>
    <t>A53500</t>
  </si>
  <si>
    <t>ELECTIONS (EN_A53500)</t>
  </si>
  <si>
    <t>Language Access Package (Two New Languages) - Labor cost</t>
  </si>
  <si>
    <t>Add two new languages to the production of ballots, voters' pamphlets, ballot drop box re-wrapping, and other support costs. This is the labor portion of the Language Access Package.</t>
  </si>
  <si>
    <t>S3_005</t>
  </si>
  <si>
    <t>2022 Printing Cost Increase</t>
  </si>
  <si>
    <t>Increase print cost expense authority in anticipation of increase print vendor invoices for the remainder of 2022.</t>
  </si>
  <si>
    <t>A63000</t>
  </si>
  <si>
    <t>BOUNDARY REVIEW BOARD (EN_A63000)</t>
  </si>
  <si>
    <t>Retirement Payout</t>
  </si>
  <si>
    <t>Pay maximum 480 hours of vacation leave and 35% of sick leave to employee retiring in July 2022.</t>
  </si>
  <si>
    <t>A64500</t>
  </si>
  <si>
    <t>FEDERAL LOBBYING (EN_A64500)</t>
  </si>
  <si>
    <t>State Legislative Human Services Advocacy</t>
  </si>
  <si>
    <t>A69200</t>
  </si>
  <si>
    <t>GF TRANSFER TO DLS (EN_A69200)</t>
  </si>
  <si>
    <t>DPER Risk Premium Increase</t>
  </si>
  <si>
    <t>Transfer funding to DPER to support increased risk premiums. This decision package aligns with S3_003 in A32530 (General Public Services).</t>
  </si>
  <si>
    <t>12,13,14</t>
  </si>
  <si>
    <t>A69400</t>
  </si>
  <si>
    <t>GF TRANSFER TO DCHS (EN_A69400)</t>
  </si>
  <si>
    <t>ER28 - KCHA Housing Stability Supportive Services Timing Adjustment</t>
  </si>
  <si>
    <t>Revise language in these two matching ERs to permit expenditures without a time limit, rather than only in 2022. Last sentence of the ERs should be deleted: "...((The contract shall require that the appropriation encumbered in this Expenditure Restriction [ER28/ER13] be expended by the end of 2022.))"</t>
  </si>
  <si>
    <t>Proviso/ER</t>
  </si>
  <si>
    <t>Net-zero Appropriation Adjustment</t>
  </si>
  <si>
    <t>Decrease appropriation to reflect where expenditures were charged in 2021. This is a net-zero adjustment offset by a corresponding increase in A70000 (GF Transfer to Homelessness).</t>
  </si>
  <si>
    <t>Equitable Development Initiative Administrative Support</t>
  </si>
  <si>
    <t>Provide General Fund funding for a TLT in the Department of Community and Human Services to allow the Department to appropriately support the Equitable Development Initiative Motion and Project Charter work.</t>
  </si>
  <si>
    <t>81, Ord 19307</t>
  </si>
  <si>
    <t>A69800</t>
  </si>
  <si>
    <t>GF TRANSFER TO KCIT (EN_A69800)</t>
  </si>
  <si>
    <t>Increase appropriation to reflect where expenditures were charged in 2021. This is a net-zero adjustment offset by a corresponding decrease in A70100 (GF Transfer to PSB GF IT Cap F3280).</t>
  </si>
  <si>
    <t>DAJD Jail Management System IT Project Funding</t>
  </si>
  <si>
    <t>Transfer funding to the KCIT Capital Projects Fund to pay for additional costs for Project 1129763 (DAJD Jail Management System).</t>
  </si>
  <si>
    <t>Jail Health Services Electronic Medication Administration IT Project Funding</t>
  </si>
  <si>
    <t>Transfer funding to the KCIT Capital Projects Fund to pay for additional costs for Project 1116742 (Jail Health Services Electronic Medication Administration).</t>
  </si>
  <si>
    <t>A69900</t>
  </si>
  <si>
    <t>GF CIP TRANSFER TO DES (EN_A69900)</t>
  </si>
  <si>
    <t>24/7 Facility Group Capital Project</t>
  </si>
  <si>
    <t>Transfer General Fund funding to the FMD Major Maintenance Reserve Fund (3421) for the 24/7 Facility Group project (#1129710), which is budgeted to address facility infrastructure needs in high priority facilities that are operated 24/7. The proposed budget increase for this project will address life safety concerns in cells throughout the building.</t>
  </si>
  <si>
    <t>King County Correctional Facility Overhead Door</t>
  </si>
  <si>
    <t xml:space="preserve">Reduce the transfer to FMD due to cancelation of the KCCF Overhead Door project (#1142321). </t>
  </si>
  <si>
    <t>NEW</t>
  </si>
  <si>
    <t>A70000</t>
  </si>
  <si>
    <t>GF TRANSFER TO HOMELESSNESS (EN_A70000)</t>
  </si>
  <si>
    <t>Increase appropriation to reflect where expenditures were charged in 2021. This is a net-zero adjustment offset by a corresponding decrease in A69400 (GF Transfer to DCHS).</t>
  </si>
  <si>
    <t>82, Ord 19307</t>
  </si>
  <si>
    <t>A70100</t>
  </si>
  <si>
    <t>GF TRANSFER TO PSB GF IT CAP F3280 (EN_A70100)</t>
  </si>
  <si>
    <t>Decrease appropriation to reflect where expenditures were charged in 2021. This is a net-zero adjustment offset by a corresponding increase in A69800 (GF Transfer to KCIT).</t>
  </si>
  <si>
    <t>16,17,18</t>
  </si>
  <si>
    <t>A82000</t>
  </si>
  <si>
    <t>JAIL HEALTH SERVICES (EN_A82000)</t>
  </si>
  <si>
    <t>Medication for Opiate Use Disorder (MOUD) in Jails Program</t>
  </si>
  <si>
    <t>Expand the MOUD in Jails Program with grant funding from the Washington State Health Care Authority.  The program plans to induce 100 individuals per year on methadone through a contract with a licensed Opioid Treatment Program (OTP) that will provide services on-site.  A Care Coordinator will conduct substance use disorder screening at booking, educate participants about the available options for MOUD, and make referrals to the contracted OTP for participants who select methadone treatment.</t>
  </si>
  <si>
    <t>Proviso P1 Date Change - Opiate Use Disorder Programming</t>
  </si>
  <si>
    <t>Extend due date from 6/1/22 to 10/15/22 for Proviso P1 from the 2021-22 1st Omnibus regarding opiate use disorder programming (ordinance # 19307)</t>
  </si>
  <si>
    <t>A87000</t>
  </si>
  <si>
    <t>MEDICAL EXAMINER (EN_A87000)</t>
  </si>
  <si>
    <t>King County Office of Risk Management Central Rate Increase</t>
  </si>
  <si>
    <t>Add appropriation for the MEO to cover internal service cost increases in 2022 from the King County Office of Risk Management given limited flexibility in the MEO budget.</t>
  </si>
  <si>
    <t>Washington State Patrol Coverdell Grant</t>
  </si>
  <si>
    <t>Extend grant program awarded by the Washington State Patrol to support the Medical Examiner's Fatal Overdose Surveillance Network project. This grant was last appropriated in the 1st Omnibus in 2021 and has since been extended through September 2023. Revenues exceeding expenditures cover overhead costs already budgeted.</t>
  </si>
  <si>
    <t>Washington State Forensic Anthropologist Revenue</t>
  </si>
  <si>
    <t>Add a career service Forensic Anthropology Technician funded by the University of Washington based on ongoing yearly funding provided by the State of Washington as appropriated in the State 2021-2023 budget. Revenues exceeding expenditures cover overhead costs already budgeted.</t>
  </si>
  <si>
    <t>Real-Time Drug Overdose Surveillance Using Natural Language Processing and Machine Learning</t>
  </si>
  <si>
    <t>Create data science capacities for a real-time automated information system which would produce reports compatible with the Centers for Disease Control and Prevention's (CDC) surveillance systems. Capacities developed in this project will be applicable to other injury and violence related deaths with the prospect of furthering the goal of improving the timeliness, efficiency, and automation of surveillance systems. Funded by the American Public Health Association and CDC. Revenues exceeding expenditures cover overhead costs already budgeted.</t>
  </si>
  <si>
    <t>A95000</t>
  </si>
  <si>
    <t>PUBLIC DEFENSE (EN_A95000)</t>
  </si>
  <si>
    <t>Assigned Counsel Rate Increase</t>
  </si>
  <si>
    <t>Increase Assigned Counsel rates commensurate with the general wage increase of County staff.</t>
  </si>
  <si>
    <t>A91400</t>
  </si>
  <si>
    <t>INMATE WELFARE ADULT (EN_A91400)</t>
  </si>
  <si>
    <t>Phone Calls and Video Visitation</t>
  </si>
  <si>
    <t xml:space="preserve">Provide phone calls and video visitation to people in custody at no charge.  This policy change was made in response to COVID-19 visitation restrictions, and has the added benefit of ensuring all people in custody have equitable opportunity to visit with friends and loved ones. </t>
  </si>
  <si>
    <t>22,23,24</t>
  </si>
  <si>
    <t>A73000</t>
  </si>
  <si>
    <t>ROADS (EN_A73000)</t>
  </si>
  <si>
    <t>2023-2032 Culvert Replacement And Fish Passage Program</t>
  </si>
  <si>
    <t>Add FTE authority to accelerate the culvert replacement and fish passage program. Adding these FTEs in the current biennium will allow for the hiring processes to begin and for staff to be available to support the expanding program.</t>
  </si>
  <si>
    <t>Proviso Change P1 Database of Privately Owned Roads in King County</t>
  </si>
  <si>
    <t>Strike Proviso P1 from the ordinance</t>
  </si>
  <si>
    <t>A92000</t>
  </si>
  <si>
    <t>DEVELOPMENTAL DISABILITIES (EN_A92000)</t>
  </si>
  <si>
    <t xml:space="preserve">Transfer Grant Application &amp; Capacity Building Budget From Community Services Operating to Developmental Disabilities </t>
  </si>
  <si>
    <t>Transfer Grant Application &amp; Capacity Building (GACB) consulting (formerly Technically Assistance &amp; Capacity Building) from Community Services Operating to Developmental Disabilities, where the program is being managed. GACB supports small community-based organizations accessing County funding.</t>
  </si>
  <si>
    <t>Appropriation to Developmental Disabilities to Match Implementation Plan</t>
  </si>
  <si>
    <t xml:space="preserve">Appropriate expenditure for the Developmental Disabilities and Early Childhood Supports (DDECS) fund to fully implement the Early Intervention, Universal Development Screening, Infant Mental Health, and Workforce Development strategies that have been awarded or committed through contracts. Transfer backed by increased revenue forecasts that can now replace underspending assumptions. Associated with S3_002 in BSK. </t>
  </si>
  <si>
    <t>Reappropriation</t>
  </si>
  <si>
    <t>26,27,28</t>
  </si>
  <si>
    <t>A93500</t>
  </si>
  <si>
    <t>COMMUNITY AND HUMAN SERVICES ADMINISTRATION (EN_A93500)</t>
  </si>
  <si>
    <t>ER5 - Inflation Adjustment Report</t>
  </si>
  <si>
    <t>Strike ER5. Rather than transmitting a report on an overall inflation adjustment policy, DCHS plans to engage Councilmembers to offer a briefing on work already under way to respond to workforce needs and better support the community partners with whom DCHS contracts. This will include analysis of DCHS' varied funding streams as well as the recent wage survey and DCHS' next steps.[This item is still pending Councilmember consent to the change.]</t>
  </si>
  <si>
    <t xml:space="preserve">P3 - Strike proviso for a report evaluating the feasibility of implementing an inflation adjustment requirement for contracts. </t>
  </si>
  <si>
    <t xml:space="preserve">Strike proviso P3 related to a report evaluating the feasibility of implementing an inflation adjustment requirement for contracts within the department of community and human services and a motion that should acknowledge receipt of the report. </t>
  </si>
  <si>
    <t>A92400</t>
  </si>
  <si>
    <t>BEHAVIORAL HEALTH (EN_A92400)</t>
  </si>
  <si>
    <t>Medicaid Accounting Change</t>
  </si>
  <si>
    <t>Change the method of accounting for Medicaid leakage, which includes payments to or revenue  from other jurisdictions when Medicaid enrollees access services outside their home county.  Beginning in 2021, DCHS is recording both expenditures and revenues rather than recording the net impact as a reduction to revenue.</t>
  </si>
  <si>
    <t>Mobile Crisis Response</t>
  </si>
  <si>
    <t>Increase Mobile Crisis Response Capacity. The state provided this funding to increase behavioral health mobile crisis response capacity in King County, to be implemented consistent with provisions in the County’s contract with the state Health Care Authority.</t>
  </si>
  <si>
    <t>Cascade Hall Mental Health Residential Treatment Facility Purchase</t>
  </si>
  <si>
    <t>Combine funding from Washington State (passing through the Behavioral Health Fund) with Mental Illness and Drug Dependency (MIDD) funding to purchase and renovate Cascade Hall behavioral health residential treatment facility.  The facility is being acquired to prevent closure of Cascade Hall and maintain treatment capacity.  Linked to CIP Project # 1143571 in FMD and S3_001 in MIDD.</t>
  </si>
  <si>
    <t>A99000</t>
  </si>
  <si>
    <t>MENTAL ILLNESS AND DRUG DEPENDENCY FUND (EN_A99000)</t>
  </si>
  <si>
    <t>Cascade Hall Mental Health Residential Treatment Facility Purchase and Renovation</t>
  </si>
  <si>
    <t>Combine Mental Illness and Drug Dependency (MIDD) funding with funding from Washington State to purchase and renovate Cascade Hall behavioral health residential treatment facility.  The facility is being acquired to prevent closure of Cascade Hall and maintain treatment capacity.  Linked to CIP Project # 1143571 in FMD and S3_003 in Behavioral Health.</t>
  </si>
  <si>
    <t>A11900</t>
  </si>
  <si>
    <t>VETERANS SENIORS AND HUMAN SERVICES LEVY (EN_A11900)</t>
  </si>
  <si>
    <t>Civil Legal Services Reappropriation</t>
  </si>
  <si>
    <t>Reappropriate underspending from a previous biennium to allow for contracting with entities that provide not-for-profit and pro bono legal services for civil legal matters that may result in loss of housing.</t>
  </si>
  <si>
    <t>A74100</t>
  </si>
  <si>
    <t>WATER AND LAND RESOURCES (EN_A74100)</t>
  </si>
  <si>
    <t>FMD Central Rate Reallocation</t>
  </si>
  <si>
    <t>Reallocate FMD Central Rates to adjust appropriation to align with square footage allocation.</t>
  </si>
  <si>
    <t>A84500</t>
  </si>
  <si>
    <t>SURFACE WATER MANAGEMENT LOCAL DRAINAGE SERVICES (EN_A84500)</t>
  </si>
  <si>
    <t>Ecological Restoration Engineering Services (ERES) Capital Staffing</t>
  </si>
  <si>
    <t>Add 5 FTEs to the ERES Capital program focused on restoring habitat in collaboration with Water Reserve Inventory Areas’ salmon recovery plans.  This work directly aligns with the Clean Water and Healthy Habitat plan, Strategic Climate Action Plan, and Equity and Social Justice.</t>
  </si>
  <si>
    <t>Central Rate Changes</t>
  </si>
  <si>
    <t>A38400</t>
  </si>
  <si>
    <t>NOXIOUS WEED CONTROL PROGRAM (EN_A38400)</t>
  </si>
  <si>
    <t>A32510</t>
  </si>
  <si>
    <t>PLANNING AND PERMITTING (EN_A32510)</t>
  </si>
  <si>
    <t>Permitting Staff Addition</t>
  </si>
  <si>
    <t>Add back five FTE positions cut from 2021-2022 budget due to pandemic. These positions are filled by TLTs funded by CLFR in 2022, and will be funded by current permit fees in 2023.</t>
  </si>
  <si>
    <t>A32530</t>
  </si>
  <si>
    <t>GENERAL PUBLIC SERVICES (EN_A32530)</t>
  </si>
  <si>
    <t>Risk Premium Increase</t>
  </si>
  <si>
    <t>Increase expenditure authority and funding for mid-biennium increase in premium cost allocation</t>
  </si>
  <si>
    <t>A77000</t>
  </si>
  <si>
    <t>LOCAL SERVICES ADMINISTRATION (EN_A77000)</t>
  </si>
  <si>
    <t>Fall City Sewer</t>
  </si>
  <si>
    <t>Add appropriation for the second phase of design contract for the Fall City Business District sewer project. This request is funded by the State Department of Commerce grants.</t>
  </si>
  <si>
    <t>A64000</t>
  </si>
  <si>
    <t>PARKS AND RECREATION (EN_A64000)</t>
  </si>
  <si>
    <t>Fish Passage Restoration Program Staffing</t>
  </si>
  <si>
    <t>Accelerate capital project delivery for parks infrastructure investments in the Fish Passage Restoration Program's work plan by adding FTE authority.  Funding for related capital projects will be considered as part of the 2023-2024 Biennial Budget process.</t>
  </si>
  <si>
    <t>A93700</t>
  </si>
  <si>
    <t>BEST STARTS FOR KIDS LEVY (EN_A93700)</t>
  </si>
  <si>
    <t>Shift of Best Starts for Kids Programs Between Public Health and Department of Community and Human Services (DCHS)</t>
  </si>
  <si>
    <t>Move the Community Well-Being Initiative, including one FTE, from DCHS to Public Health. Also moves the Liberation and Healing from Systemic Racism program, with two FTEs, from Public Health to DCHS. The net change in BSK is to add one FTE, as the expenditures only move from a transfer account (funds sent to Public Health then spent from there) to a direct expense out of the BSK fund. Associated with S3_002 in Public Health.</t>
  </si>
  <si>
    <t>Appropriate Additional BSK Revenue to DDECS to Match Implementation Plan</t>
  </si>
  <si>
    <t>Provide the Developmental Disabilities and Early Childhood Supports (DDECS) fund with sufficient BSK revenue to fully implement the Early Intervention, Universal Development Screening, Infant Mental Health, and Workforce Development strategies that have been awarded or committed through contracts. Transfer backed by increased revenue forecasts that can now replace underspending assumptions. Associated with S3_002 in Developmental Disabilities.</t>
  </si>
  <si>
    <t>A15100</t>
  </si>
  <si>
    <t>PUGET SOUND EMERGENCY RADIO NETWORK LEVY (EN_A15100)</t>
  </si>
  <si>
    <t>FTE Authority Increase</t>
  </si>
  <si>
    <t>Add 8 FTE's. The proposed positions will be hired by King County as an interim step before transitioning the employees to the independent PSERN operator in mid 2023-2024 biennium.  The positions are authorized in the budget system through September 2024.  The proposed staffing increase is recommended as FTE’s rather than TLT’s to improve the pool of potential candidates.</t>
  </si>
  <si>
    <t>A56100</t>
  </si>
  <si>
    <t>KING COUNTY FLOOD CONTROL CONTRACT(EN_A56100)</t>
  </si>
  <si>
    <t>A38200</t>
  </si>
  <si>
    <t>DNRP ADMINISTRATION (EN_A38200)</t>
  </si>
  <si>
    <t>FMD Space Allocation increase</t>
  </si>
  <si>
    <t>Increase appropriation for DNRP Admin facility space cost based on % allocation for DNRP space consolidation.</t>
  </si>
  <si>
    <t>A80000</t>
  </si>
  <si>
    <t>PUBLIC HEALTH (EN_A80000)</t>
  </si>
  <si>
    <t>Move the Community Well-Being Initiative, including one FTE, from DCHS to Public Health.  Also moves the Liberation and Healing from Systemic Racism program, with two FTEs, from Public Health to DCHS.  The net change in Public Health is a reduction of expenditure and one FTE.  Associated with S3_001 in BSK.</t>
  </si>
  <si>
    <t>Best Starts for Kids Communities of Opportunity (COO) Position Conversion to Career Staff</t>
  </si>
  <si>
    <t>Convert one temporary program manager to career staff FTE to support ongoing COO work convening stakeholders, providing technical assistance, managing grant agreements, and other duties. Revenue and expenditure were already included in the COO program.</t>
  </si>
  <si>
    <t>King County Community Health Worker - COVID Approach to Recovery and Evaluation (CHW-CARE) Project</t>
  </si>
  <si>
    <t>Partner with community based organizations (CBOs) and community health workers (CHW) to improve COVID outcomes and increase equitable opportunities to better residents' health. Public Health will partner with CBOs to enhance CHW training, deployment, and engagement based on a grant from the Centers for Disease Control and Prevention (CDC).  Health goals for this project are to increase vaccine uptake, decrease illness and mortality due to COVID, provide support to youth experiencing mental distress due to the pandemic, and build more resilient communities.</t>
  </si>
  <si>
    <t>Dental Imaging Replacement</t>
  </si>
  <si>
    <t>Replace the current dental imaging solution that will no longer receive support from the IT vendor.  Associated with capital project 1143496 in the Public Health IT Capital Fund using fund balance from the Public Health Fund.</t>
  </si>
  <si>
    <t>44,45,46</t>
  </si>
  <si>
    <t>A35000</t>
  </si>
  <si>
    <t>HOUSING AND COMMUNITY DEVELOPMENT (EN_A35000)</t>
  </si>
  <si>
    <t>Additional Rapid Rehousing Funding from Department of Commerce</t>
  </si>
  <si>
    <t>Appropriate additional $11 million in 2022 allocated under the Consolidated Homeless Grant (CHG) to support and continue rehousing efforts.</t>
  </si>
  <si>
    <t>New Funding for Connecting Housing to Infrastructure Program (CHIP)</t>
  </si>
  <si>
    <t>Appropriate new Department of Commerce funding for program to offset capital system development charges and infrastructure costs. Program will include collaboration with the Wastewater Treatment Division and the DCHS Housing Finance Program.</t>
  </si>
  <si>
    <t>Transfer White Center Community HUB funding from DLS Fund to HCD Fund</t>
  </si>
  <si>
    <t xml:space="preserve">Transfer expenditures and revenues along with ER1 in Ordinance 19210 from Department of Local Services to the Housing and Community Development Fund to align with the agency conducting the work. </t>
  </si>
  <si>
    <t>ER13 - KCHA Housing Stability Supportive Services Timing Adjustment</t>
  </si>
  <si>
    <t xml:space="preserve">Revise language in these two matching ERs to permit expenditures without a time limit, rather than only in 2022. Last sentence of the ERs should be deleted: "...((The contract shall require that the appropriation encumbered in this Expenditure Restriction [ER28/ER13] be expended by the end of 2022.))" </t>
  </si>
  <si>
    <t>A72000</t>
  </si>
  <si>
    <t>SOLID WASTE (EN_A72000)</t>
  </si>
  <si>
    <t>FMD Central Rate Adjustment</t>
  </si>
  <si>
    <t>Reallocate FMD Central Rates to align with actual square footage used by the division.</t>
  </si>
  <si>
    <t>A71000</t>
  </si>
  <si>
    <t>AIRPORT (EN_A71000)</t>
  </si>
  <si>
    <t>Airport Recruitment Support</t>
  </si>
  <si>
    <t>Increase recruitment support for the King County International Airport (KCIA).</t>
  </si>
  <si>
    <t>49,50,51</t>
  </si>
  <si>
    <t>A46100</t>
  </si>
  <si>
    <t>WASTEWATER TREATMENT (EN_A46100)</t>
  </si>
  <si>
    <t>FMD Space Allocation Decrease</t>
  </si>
  <si>
    <t>Reallocate FMD Central Rates to adjust appropriation to align with square footage allocation</t>
  </si>
  <si>
    <t>Updating Plumbing Fixture Unit Table Consultant</t>
  </si>
  <si>
    <t>Engage a consultant to study the efficiency levels of the plumbing fixture types that are utilized to calculate the capacity charge.</t>
  </si>
  <si>
    <t>P4 Orca Toxic Study Proviso Date Change from 6/30/22 to 12/1/22</t>
  </si>
  <si>
    <t xml:space="preserve">Extend deadline due to the business closures from the COVID-19 pandemic, the proviso report deadline is extended to allow the project team to collect wastewater samples across dry and wet seasons that were representative of typical effluent quality. Additionally, the sampling schedule depended upon the spawning season for juvenile Chinook salmon. WTD provided a status report to Council in December 2021. This deadline extension request is needed to complete the lab analyses for the project. </t>
  </si>
  <si>
    <t>A66600</t>
  </si>
  <si>
    <t>SAFETY AND CLAIMS MANAGEMENT (EN_A66600)</t>
  </si>
  <si>
    <t>Safety &amp; Claims Fund Expenditure Adjustment</t>
  </si>
  <si>
    <t>Adjust expenditure authority to align with the projected expenditures in 2021-2022, based on increased worker’s compensation claims, WA State Dept. of Labor &amp; Industry taxes, and KC Risk Management costs.</t>
  </si>
  <si>
    <t>A13800</t>
  </si>
  <si>
    <t>FINANCE AND BUSINESS OPERATIONS (EN_A13800)</t>
  </si>
  <si>
    <t>Add one-time consultant resources to ensure compliance with new lease accounting standard (GASB 87)</t>
  </si>
  <si>
    <t>Address the immediate need for resources to ensure compliance while a longer term plan is being developed to reduce the ongoing annual workload.  FBOD will fund half the cost with existing resources and requests GF revenue for the other half.</t>
  </si>
  <si>
    <t>54,55,56</t>
  </si>
  <si>
    <t>A60100</t>
  </si>
  <si>
    <t>FACILITIES MANAGEMENT DIVISION (EN_A60100)</t>
  </si>
  <si>
    <t>Proviso P1 Date Change - Property located at 12th Avenue and East Alder Street in Seattle, WA</t>
  </si>
  <si>
    <t>Extend 7/30/22 due date to 9/30/23 for Proviso P1 from the 2021-22 2nd Supplemental budget Ordinance 19364 regarding the county-owned property located at 12th Avenue and East Alder Street in Seattle, WA.</t>
  </si>
  <si>
    <t>A15400</t>
  </si>
  <si>
    <t>OFFICE OF RISK MANAGEMENT SERVICES (EN_A15400)</t>
  </si>
  <si>
    <t>THE RISING COST OF RISK</t>
  </si>
  <si>
    <t>Address the rising cost of risk. Claims and insurance costs are rising at an unprecedented rate across the nation and at King County. This changing legal environment, combined with an increase in serious King County loss events, is the cause of the County's significant claims and insurance inflation. Claims costs rose 84% during 2021 compared to 2020. King County is taking actions to mitigate these escalating costs yet this trend is expected to continue.</t>
  </si>
  <si>
    <t>A43200</t>
  </si>
  <si>
    <t>KCIT SERVICES  (EN_A43200)</t>
  </si>
  <si>
    <t>Increase in Workstation Software, Peripherals, and Lease Devices</t>
  </si>
  <si>
    <t>Add additional budget to procure Workstation Software, Peripherals, and Lease Devices for county agencies.</t>
  </si>
  <si>
    <t>Increase in Microsoft Licenses and Support</t>
  </si>
  <si>
    <t>Add additional budget to procure Microsoft Licenses including PowerApps and Teams, and associated support.</t>
  </si>
  <si>
    <t>Cloud Usage Increase</t>
  </si>
  <si>
    <t>Add additional budget to pay for the Cloud monthly services (Azure and AWS) for county’s applications and infrastructure.</t>
  </si>
  <si>
    <t>SQA Professional Services</t>
  </si>
  <si>
    <t>Add additional budget to procure professional services providing quality assurance testing. This will verify that IT solutions are delivering the expected features and capabilities with highest quality and user experience.</t>
  </si>
  <si>
    <t>S3_006</t>
  </si>
  <si>
    <t>Software Licenses and Consultant</t>
  </si>
  <si>
    <t>Add additional budget to pay for software licenses (Datamaxx and Collibra Unified Cloud Tool) and a business specific consultant fee.</t>
  </si>
  <si>
    <t>S3_007</t>
  </si>
  <si>
    <t>Legacy Systems Support</t>
  </si>
  <si>
    <t>Add funds to cover cost of additional systems support due to delay in IT replacement project completion.</t>
  </si>
  <si>
    <t>S3_008</t>
  </si>
  <si>
    <t>Fund Transfer</t>
  </si>
  <si>
    <t>Add additional budget to transfer funds out to FMD and KCIT capital project fund. This transfer will move the accumulated audio and video replacement funds to FMD and will fund the Microsoft Identify Manager Improvements Project, which is also proposed in the 3rd Omnibus.</t>
  </si>
  <si>
    <t>A46600</t>
  </si>
  <si>
    <t>UNLIMITED GO BOND REDEMP (EN_A46600)</t>
  </si>
  <si>
    <t>Debt Service Adjustment</t>
  </si>
  <si>
    <t>Adjust the debt service for the UTGO fund to align with actual debt service for Harborview bonds issued in 2021.</t>
  </si>
  <si>
    <t>A46300</t>
  </si>
  <si>
    <t>WASTEWATER DEBT SERVICE (EN_A46300)</t>
  </si>
  <si>
    <t>Increase Capacity for Debt Related Activities</t>
  </si>
  <si>
    <t>Add appropriation to the Water Quality Revenue Bond Fund 8920 for debt service purposes.</t>
  </si>
  <si>
    <t>Grand Total for Report</t>
  </si>
  <si>
    <t/>
  </si>
  <si>
    <t>APPRO</t>
  </si>
  <si>
    <t>APPRO NAME</t>
  </si>
  <si>
    <t>SECTION</t>
  </si>
  <si>
    <t>FUND</t>
  </si>
  <si>
    <t>FUND NAME</t>
  </si>
  <si>
    <t>APPROPRIATION</t>
  </si>
  <si>
    <t>FTEs</t>
  </si>
  <si>
    <t>TLTs</t>
  </si>
  <si>
    <t>A01000</t>
  </si>
  <si>
    <t>COUNTY COUNCIL</t>
  </si>
  <si>
    <t>GENERAL</t>
  </si>
  <si>
    <t>A01100</t>
  </si>
  <si>
    <t>GEOGRAPHIC INFORMATION SYSTEMS</t>
  </si>
  <si>
    <t>COUNCIL ADMINISTRATION</t>
  </si>
  <si>
    <t>A03000</t>
  </si>
  <si>
    <t>HEARING EXAMINER</t>
  </si>
  <si>
    <t>A04000</t>
  </si>
  <si>
    <t>COUNTY AUDITOR</t>
  </si>
  <si>
    <t>A05000</t>
  </si>
  <si>
    <t>OMBUDS/TAX ADVISOR</t>
  </si>
  <si>
    <t>A06000</t>
  </si>
  <si>
    <t>KING COUNTY CIVIC TELEVISION</t>
  </si>
  <si>
    <t>A07000</t>
  </si>
  <si>
    <t>BOARD OF APPEALS</t>
  </si>
  <si>
    <t>A08500</t>
  </si>
  <si>
    <t>OFFICE OF LAW ENFORCEMENT OVERSIGHT</t>
  </si>
  <si>
    <t>A08600</t>
  </si>
  <si>
    <t>DISTRICTING COMMITTEE</t>
  </si>
  <si>
    <t>A08700</t>
  </si>
  <si>
    <t>OFFICE OF ECONOMIC AND FINANCIAL ANALYSIS</t>
  </si>
  <si>
    <t>FLOOD CONTROL DISTRICT ADMINISTRATION</t>
  </si>
  <si>
    <t>A11000</t>
  </si>
  <si>
    <t>COUNTY EXECUTIVE</t>
  </si>
  <si>
    <t>VETERANS SENIORS AND HUMAN SERVICES LEVY</t>
  </si>
  <si>
    <t>OFFICE OF THE EXECUTIVE</t>
  </si>
  <si>
    <t>A13200</t>
  </si>
  <si>
    <t>HEALTH THROUGH HOUSING</t>
  </si>
  <si>
    <t>FINANCE AND BUSINESS OPERATIONS</t>
  </si>
  <si>
    <t>FINANCIAL MANAGEMENT SERVICES</t>
  </si>
  <si>
    <t>OFFICE OF PERFORMANCE, STRATEGY AND BUDGET</t>
  </si>
  <si>
    <t>A14100</t>
  </si>
  <si>
    <t>OFFICE OF EQUITY AND SOCIAL JUSTICE</t>
  </si>
  <si>
    <t>A15000</t>
  </si>
  <si>
    <t>PUGET SOUND EMERGENCY RADIO NETWORK LEVY</t>
  </si>
  <si>
    <t>OFFICE OF RISK MANAGEMENT SERVICES</t>
  </si>
  <si>
    <t>RISK MANAGEMENT</t>
  </si>
  <si>
    <t>A18000</t>
  </si>
  <si>
    <t>ARTS AND CULTURE TRANSFER</t>
  </si>
  <si>
    <t>LODGING TAX</t>
  </si>
  <si>
    <t>A18100</t>
  </si>
  <si>
    <t>BUILDING 4EQUITY ADVANCE</t>
  </si>
  <si>
    <t>A18200</t>
  </si>
  <si>
    <t>TOURISM</t>
  </si>
  <si>
    <t>A18300</t>
  </si>
  <si>
    <t>HOUSING AND HOMELESS PROGRAM</t>
  </si>
  <si>
    <t>SHERIFF</t>
  </si>
  <si>
    <t>A20500</t>
  </si>
  <si>
    <t>DRUG ENFORCEMENT FORFEITS</t>
  </si>
  <si>
    <t>A20800</t>
  </si>
  <si>
    <t>AUTOMATED FINGERPRINT IDENTIFICATION SYSTEM</t>
  </si>
  <si>
    <t>A21000</t>
  </si>
  <si>
    <t>SHERIFF OFFICE SUCCESSION PLANNING</t>
  </si>
  <si>
    <t>A21300</t>
  </si>
  <si>
    <t>RADIO COMMUNICATION SERVICES</t>
  </si>
  <si>
    <t>RADIO COMMUNICATIONS SERVICES OPERATING</t>
  </si>
  <si>
    <t>A21400</t>
  </si>
  <si>
    <t>GRANTS</t>
  </si>
  <si>
    <t>GRANTS TIER 1</t>
  </si>
  <si>
    <t>A30000</t>
  </si>
  <si>
    <t>BUSINESS RESOURCE CENTER</t>
  </si>
  <si>
    <t>A30100</t>
  </si>
  <si>
    <t>CULTURAL DEVELOPMENT AUTHORITY</t>
  </si>
  <si>
    <t>ARTS AND CULTURAL DEVELOPMENT</t>
  </si>
  <si>
    <t>PLANNING AND PERMITTING</t>
  </si>
  <si>
    <t>PERMITTING DIVISION</t>
  </si>
  <si>
    <t>GENERAL PUBLIC SERVICES</t>
  </si>
  <si>
    <t>PERMITTING DIVISION FUND GENERAL PUBLIC SERVICES SUB</t>
  </si>
  <si>
    <t>HOUSING AND COMMUNITY DEVELOPMENT</t>
  </si>
  <si>
    <t>A35500</t>
  </si>
  <si>
    <t>YOUTH SPORTS FACILITIES GRANTS</t>
  </si>
  <si>
    <t>YOUTH AND AMATEUR SPORTS</t>
  </si>
  <si>
    <t>DEPARTMENT OF NATURAL RESOURCES AND PARKS ADMINISTRATION</t>
  </si>
  <si>
    <t>NOXIOUS WEED CONTROL PROGRAM</t>
  </si>
  <si>
    <t>NOXIOUS WEED CONTROL</t>
  </si>
  <si>
    <t>A40100</t>
  </si>
  <si>
    <t>OFFICE OF EMERGENCY MANAGEMENT</t>
  </si>
  <si>
    <t>A41700</t>
  </si>
  <si>
    <t>EXECUTIVE SERVICES - ADMINISTRATION</t>
  </si>
  <si>
    <t>A42000</t>
  </si>
  <si>
    <t>HUMAN RESOURCES MANAGEMENT</t>
  </si>
  <si>
    <t>A42100</t>
  </si>
  <si>
    <t>OFFICE OF LABOR RELATIONS</t>
  </si>
  <si>
    <t>A42900</t>
  </si>
  <si>
    <t>EMPLOYEE BENEFITS</t>
  </si>
  <si>
    <t>EMPLOYEE BENEFITS PROGRAM</t>
  </si>
  <si>
    <t>A43100</t>
  </si>
  <si>
    <t>ENHANCED-911</t>
  </si>
  <si>
    <t>ENHANCED 911 EMERGENCY COMMUNICATION SYSTEM</t>
  </si>
  <si>
    <t>KING COUNTY INFORMATION TECHNOLOGY SERVICES</t>
  </si>
  <si>
    <t>DEPARTMENT OF INFORMATION TECHNOLOGY OPERATING</t>
  </si>
  <si>
    <t>A43700</t>
  </si>
  <si>
    <t>CABLE COMMUNICATIONS</t>
  </si>
  <si>
    <t>A44000</t>
  </si>
  <si>
    <t>REAL ESTATE SERVICES</t>
  </si>
  <si>
    <t>WASTEWATER TREATMENT</t>
  </si>
  <si>
    <t>WATER QUALITY OPERATING</t>
  </si>
  <si>
    <t>WASTEWATER TREATMENT DEBT SERVICE</t>
  </si>
  <si>
    <t>WATER QUALITY REVENUE BOND</t>
  </si>
  <si>
    <t>A46410</t>
  </si>
  <si>
    <t>TRANSIT</t>
  </si>
  <si>
    <t>PUBLIC TRANSPORTATION OPERATING</t>
  </si>
  <si>
    <t>A46500</t>
  </si>
  <si>
    <t>LIMITED GENERAL OBLIGATION BOND REDEMPTION</t>
  </si>
  <si>
    <t>UNLIMITED GENERAL OBLIGATION BOND REDEMPTION</t>
  </si>
  <si>
    <t>A47000</t>
  </si>
  <si>
    <t>RECORDS AND LICENSING SERVICES</t>
  </si>
  <si>
    <t>A47100</t>
  </si>
  <si>
    <t>RECORDER'S OPERATION AND MAINTENANCE</t>
  </si>
  <si>
    <t>A48000</t>
  </si>
  <si>
    <t>VETERANS SERVICES</t>
  </si>
  <si>
    <t>VETERANS SERVICES LEVY</t>
  </si>
  <si>
    <t>A48700</t>
  </si>
  <si>
    <t>HUD SECTION 108 LOAN REPAYMENT</t>
  </si>
  <si>
    <t>A49000</t>
  </si>
  <si>
    <t>I-NET OPERATIONS</t>
  </si>
  <si>
    <t>INSTITUTIONAL NETWORK OPERATING</t>
  </si>
  <si>
    <t>PROSECUTING ATTORNEY</t>
  </si>
  <si>
    <t>A51000</t>
  </si>
  <si>
    <t>SUPERIOR COURT</t>
  </si>
  <si>
    <t>A52500</t>
  </si>
  <si>
    <t>PERMITTING DIVISION ABATEMENT</t>
  </si>
  <si>
    <t>CODE COMPLIANCE AND ABATEMENT</t>
  </si>
  <si>
    <t>DISTRICT COURT</t>
  </si>
  <si>
    <t>A53400</t>
  </si>
  <si>
    <t>REGIONAL ANIMAL SERVICES OF KING COUNTY</t>
  </si>
  <si>
    <t>REGIONAL ANIMAL SERVICES</t>
  </si>
  <si>
    <t>ELECTIONS</t>
  </si>
  <si>
    <t>A53800</t>
  </si>
  <si>
    <t>ANIMAL BEQUEST</t>
  </si>
  <si>
    <t>A54000</t>
  </si>
  <si>
    <t>JUDICIAL ADMINISTRATION</t>
  </si>
  <si>
    <t>KING COUNTY FLOOD CONTROL CONTRACT</t>
  </si>
  <si>
    <t>FLOOD CONTROL OPERATING CONTRACT</t>
  </si>
  <si>
    <t>A58300</t>
  </si>
  <si>
    <t>JUDICIAL ADMINISTRATION MENTAL ILLNESS AND DRUG DEPENDENCY</t>
  </si>
  <si>
    <t>MENTAL ILLNESS AND DRUG DEPENDENCY</t>
  </si>
  <si>
    <t>FACILITIES MANAGEMENT INTERNAL SERVICE</t>
  </si>
  <si>
    <t>FACILITIES MANAGEMENT</t>
  </si>
  <si>
    <t>A60150</t>
  </si>
  <si>
    <t>FACILITIES MANAGEMENT DIVISION PARKING FACILITIES</t>
  </si>
  <si>
    <t>FMD PARKING FACILITIES</t>
  </si>
  <si>
    <t>A61000</t>
  </si>
  <si>
    <t>STATE AUDITOR</t>
  </si>
  <si>
    <t>BOUNDARY REVIEW BOARD</t>
  </si>
  <si>
    <t>PARKS AND RECREATION</t>
  </si>
  <si>
    <t>A64300</t>
  </si>
  <si>
    <t>PARKS RECREATION TRAILS AND OPEN SPACE LEVY</t>
  </si>
  <si>
    <t>FEDERAL LOBBYING</t>
  </si>
  <si>
    <t>A65000</t>
  </si>
  <si>
    <t>MEMBERSHIPS AND DUES</t>
  </si>
  <si>
    <t>A65300</t>
  </si>
  <si>
    <t>RAINY DAY RESERVE</t>
  </si>
  <si>
    <t>A65600</t>
  </si>
  <si>
    <t>INTERNAL SUPPORT</t>
  </si>
  <si>
    <t>SAFETY AND CLAIMS MANAGEMENT</t>
  </si>
  <si>
    <t>SELF INSURANCE RESERVE</t>
  </si>
  <si>
    <t>A67000</t>
  </si>
  <si>
    <t>ASSESSMENTS</t>
  </si>
  <si>
    <t>A68800</t>
  </si>
  <si>
    <t>PROSECUTING ATTORNEY MENTAL ILLNESS AND DRUG DEPENDENCY</t>
  </si>
  <si>
    <t>A69100</t>
  </si>
  <si>
    <t>GENERAL FUND TRANSFER TO DEBT SERVICE</t>
  </si>
  <si>
    <t>GENERAL FUND TRANSFER TO DEPARTMENT OF LOCAL SERVICES</t>
  </si>
  <si>
    <t>GENERAL FUND TRANSFER TO DEPARTMENT OF COMMUNITY AND HUMAN SERVICES</t>
  </si>
  <si>
    <t>A69500</t>
  </si>
  <si>
    <t>GENERAL FUND TRANSFER TO DEPARTMENT OF EXECUTIVE SERVICES</t>
  </si>
  <si>
    <t>A69600</t>
  </si>
  <si>
    <t>GENERAL FUND TRANSFER TO DEPARTMENT OF PUBLIC HEALTH</t>
  </si>
  <si>
    <t>A69700</t>
  </si>
  <si>
    <t>GENERAL FUND TRANSFER TO DEPARTMENT OF NATURAL RESOURCES AND PARKS</t>
  </si>
  <si>
    <t>GENERAL FUND TRANSFER TO DEPARTMENT OF EXECUTIVE SERVICES CAPITAL IMPROVEMENT PROGRAM</t>
  </si>
  <si>
    <t>AIRPORT</t>
  </si>
  <si>
    <t>A71500</t>
  </si>
  <si>
    <t>SOLID WASTE POSTCLOSURE LANDFILL MAINTENANCE</t>
  </si>
  <si>
    <t>A71600</t>
  </si>
  <si>
    <t>AIRPORT CONSTRUCTION TRANSFER</t>
  </si>
  <si>
    <t xml:space="preserve">SOLID WASTE </t>
  </si>
  <si>
    <t>SOLID WASTE OPERATING</t>
  </si>
  <si>
    <t>ROADS</t>
  </si>
  <si>
    <t>ROADS OPERATING</t>
  </si>
  <si>
    <t>A73400</t>
  </si>
  <si>
    <t>ROADS CONSTRUCTION TRANSFER</t>
  </si>
  <si>
    <t>WATER AND LAND RESOURCES SHARED SERVICES</t>
  </si>
  <si>
    <t>A75000</t>
  </si>
  <si>
    <t>FLEET MANAGEMENT EQUIPMENT</t>
  </si>
  <si>
    <t>FLEET SERVICE EQUIPMENT AND REVOLVING</t>
  </si>
  <si>
    <t>A75700</t>
  </si>
  <si>
    <t>TRANSIT REVENUE STABILIZATION</t>
  </si>
  <si>
    <t>A76000</t>
  </si>
  <si>
    <t>INTERCOUNTY RIVER IMPROVEMENT</t>
  </si>
  <si>
    <t>LOCAL SERVICES ADMINISTRATION</t>
  </si>
  <si>
    <t>DEPARTMENT OF LOCAL SERVICES DIRECTOR'S OFFICE</t>
  </si>
  <si>
    <t>A78300</t>
  </si>
  <si>
    <t>SUPERIOR COURT MENTAL ILLNESS AND DRUG DEPENDENCY</t>
  </si>
  <si>
    <t>PUBLIC HEALTH</t>
  </si>
  <si>
    <t>JAIL HEALTH SERVICES</t>
  </si>
  <si>
    <t>A83000</t>
  </si>
  <si>
    <t>EMERGENCY MEDICAL SERVICES</t>
  </si>
  <si>
    <t>A84300</t>
  </si>
  <si>
    <t>TRANSIT DEBT SERVICE</t>
  </si>
  <si>
    <t>SURFACE WATER MANAGEMENT LOCAL DRAINAGE SERVICES</t>
  </si>
  <si>
    <t>SURFACE WATER MANAGEMENT</t>
  </si>
  <si>
    <t>A84600</t>
  </si>
  <si>
    <t>HISTORIC PRESERVATION PROGRAM</t>
  </si>
  <si>
    <t>HISTORICAL PRESERVATION AND HISTORICAL PROGRAMS</t>
  </si>
  <si>
    <t>A85000</t>
  </si>
  <si>
    <t>ENVIRONMENTAL HEALTH</t>
  </si>
  <si>
    <t xml:space="preserve">ENVIRONMENTAL HEALTH </t>
  </si>
  <si>
    <t>A86000</t>
  </si>
  <si>
    <t>LOCAL HAZARDOUS WASTE</t>
  </si>
  <si>
    <t>MEDICAL EXAMINER</t>
  </si>
  <si>
    <t>A88800</t>
  </si>
  <si>
    <t>COMMUNITY SERVICES OPERATING</t>
  </si>
  <si>
    <t>A89000</t>
  </si>
  <si>
    <t>PUBLIC HEALTH ADMINISTRATION</t>
  </si>
  <si>
    <t>A90400</t>
  </si>
  <si>
    <t>RISK ABATEMENT/2006 FUND</t>
  </si>
  <si>
    <t>RISK ABATEMENT</t>
  </si>
  <si>
    <t>A91000</t>
  </si>
  <si>
    <t>ADULT AND JUVENILE DETENTION</t>
  </si>
  <si>
    <t>INMATE WELFARE - ADULT</t>
  </si>
  <si>
    <t>INMATE WELFARE</t>
  </si>
  <si>
    <t>A91500</t>
  </si>
  <si>
    <t>INMATE WELFARE - JUVENILE</t>
  </si>
  <si>
    <t>DEVELOPMENTAL DISABILITIES</t>
  </si>
  <si>
    <t>BEHAVIORAL HEALTH AND RECOVERY DIVISION - BEHAVIORAL HEALTH</t>
  </si>
  <si>
    <t>BEHAVIORAL HEALTH</t>
  </si>
  <si>
    <t>COMMUNITY AND HUMAN SERVICES ADMINISTRATION</t>
  </si>
  <si>
    <t>DEPARTMENT OF COMMUNITY AND HUMAN SERVICES ADMINISTRATION</t>
  </si>
  <si>
    <t>A93600</t>
  </si>
  <si>
    <t>EMPLOYMENT AND EDUCATION RESOURCES</t>
  </si>
  <si>
    <t>EMPLOYMENT AND EDUCATION</t>
  </si>
  <si>
    <t>BEST STARTS FOR KIDS</t>
  </si>
  <si>
    <t>A93800</t>
  </si>
  <si>
    <t>KING COUNTY PUGET SOUND TAXPAYER ACCOUNTABILITY ACCOUNT</t>
  </si>
  <si>
    <t>PUBLIC DEFENSE</t>
  </si>
  <si>
    <t>A98300</t>
  </si>
  <si>
    <t>PUBLIC DEFENDER MENTAL ILLNESS AND DRUG DEPENDENCY</t>
  </si>
  <si>
    <t>A98400</t>
  </si>
  <si>
    <t>DISTRICT COURT MENTAL ILLNESS AND DRUG DEPENDENCY</t>
  </si>
  <si>
    <t>MENTAL ILLNESS AND DRUG DEPENDENCY FUND</t>
  </si>
  <si>
    <t>Transfer 3 FTEs from Flood Control District to Council Administration</t>
  </si>
  <si>
    <t>Provide resources for state legislative human services advocacy consulting services for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</si>
</sst>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ERROR&quot;"/>
    <numFmt numFmtId="165" formatCode="#,##0;&quot;-&quot;#,##0"/>
    <numFmt numFmtId="166" formatCode="_(* #,##0_);_(* \(#,##0\);_(* &quot;-&quot;??_);_(@_)"/>
    <numFmt numFmtId="167" formatCode="_(* #,##0.0_);_(* \(#,##0.0\);_(* &quot;-&quot;??_);_(@_)"/>
    <numFmt numFmtId="168" formatCode="_(&quot;$&quot;* #,##0_);_(&quot;$&quot;* \(#,##0\);_(&quot;$&quot;* &quot;-&quot;??_);_(@_)"/>
    <numFmt numFmtId="177" formatCode="#,##0_);\(#,##0\)"/>
    <numFmt numFmtId="178" formatCode="#,##0.00_);\(#,##0.00\)"/>
  </numFmts>
  <fonts count="15">
    <font>
      <sz val="11"/>
      <color theme="1"/>
      <name val="Calibri"/>
      <family val="2"/>
    </font>
    <font>
      <sz val="10"/>
      <name val="Arial"/>
      <family val="2"/>
    </font>
    <font>
      <b/>
      <sz val="13.8"/>
      <color theme="1"/>
      <name val="Arial,sans-serif"/>
      <family val="2"/>
    </font>
    <font>
      <sz val="10"/>
      <color theme="1"/>
      <name val="Arial"/>
      <family val="2"/>
    </font>
    <font>
      <sz val="10"/>
      <color rgb="FFFF0000"/>
      <name val="Arial"/>
      <family val="2"/>
    </font>
    <font>
      <b/>
      <sz val="10"/>
      <color theme="1"/>
      <name val="Arial"/>
      <family val="2"/>
    </font>
    <font>
      <sz val="12"/>
      <color rgb="FFFFFFFF"/>
      <name val="Arial"/>
      <family val="2"/>
    </font>
    <font>
      <b/>
      <sz val="18"/>
      <color theme="1"/>
      <name val="Calibri"/>
      <family val="2"/>
      <scheme val="minor"/>
    </font>
    <font>
      <b/>
      <sz val="12"/>
      <color theme="1"/>
      <name val="Calibri"/>
      <family val="2"/>
    </font>
    <font>
      <sz val="12"/>
      <color theme="1"/>
      <name val="Calibri"/>
      <family val="2"/>
    </font>
    <font>
      <sz val="8"/>
      <name val="Calibri"/>
      <family val="2"/>
    </font>
    <font>
      <b/>
      <sz val="11"/>
      <color theme="0"/>
      <name val="Calibri"/>
      <family val="2"/>
    </font>
    <font>
      <sz val="10"/>
      <color indexed="8"/>
      <name val="Arial"/>
      <family val="2"/>
    </font>
    <font>
      <sz val="11"/>
      <color rgb="FF000000"/>
      <name val="Calibri"/>
      <family val="2"/>
      <scheme val="minor"/>
    </font>
    <font>
      <b/>
      <sz val="12"/>
      <color indexed="8"/>
      <name val="Calibri"/>
      <family val="2"/>
      <scheme val="minor"/>
    </font>
  </fonts>
  <fills count="6">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theme="8"/>
        <bgColor indexed="64"/>
      </patternFill>
    </fill>
    <fill>
      <patternFill patternType="solid">
        <fgColor rgb="FFFFFFFF"/>
        <bgColor indexed="64"/>
      </patternFill>
    </fill>
  </fills>
  <borders count="6">
    <border>
      <left/>
      <right/>
      <top/>
      <bottom/>
      <diagonal/>
    </border>
    <border>
      <left style="thin"/>
      <right style="thin"/>
      <top style="thin">
        <color indexed="8"/>
      </top>
      <bottom style="thin"/>
    </border>
    <border>
      <left/>
      <right style="thin">
        <color indexed="8"/>
      </right>
      <top style="thin">
        <color indexed="8"/>
      </top>
      <bottom style="thin">
        <color theme="4" tint="0.39998000860214233"/>
      </bottom>
    </border>
    <border>
      <left style="thin">
        <color indexed="8"/>
      </left>
      <right style="thin">
        <color indexed="8"/>
      </right>
      <top style="thin">
        <color indexed="8"/>
      </top>
      <bottom style="thin">
        <color theme="4" tint="0.39998000860214233"/>
      </bottom>
    </border>
    <border>
      <left style="thin"/>
      <right style="thin"/>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2" fillId="0" borderId="0">
      <alignment/>
      <protection/>
    </xf>
    <xf numFmtId="0" fontId="13" fillId="0" borderId="0">
      <alignment/>
      <protection/>
    </xf>
  </cellStyleXfs>
  <cellXfs count="53">
    <xf numFmtId="0" fontId="0" fillId="0" borderId="0" xfId="0"/>
    <xf numFmtId="0" fontId="9" fillId="0" borderId="0" xfId="0" applyFont="1"/>
    <xf numFmtId="0" fontId="0" fillId="0" borderId="0" xfId="0" applyFill="1"/>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Fill="1" applyAlignment="1">
      <alignment horizontal="right" vertical="top" wrapText="1"/>
    </xf>
    <xf numFmtId="0" fontId="0" fillId="0" borderId="0" xfId="0"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indent="1"/>
    </xf>
    <xf numFmtId="37" fontId="3" fillId="0" borderId="0" xfId="0" applyNumberFormat="1" applyFont="1" applyFill="1" applyAlignment="1">
      <alignment horizontal="right" vertical="center" wrapText="1"/>
    </xf>
    <xf numFmtId="39" fontId="3" fillId="0" borderId="0" xfId="0" applyNumberFormat="1" applyFont="1" applyFill="1" applyAlignment="1">
      <alignment horizontal="right" vertical="center" wrapText="1"/>
    </xf>
    <xf numFmtId="37" fontId="4" fillId="0" borderId="0" xfId="0" applyNumberFormat="1" applyFont="1" applyFill="1" applyAlignment="1">
      <alignment horizontal="right" vertical="center" wrapText="1"/>
    </xf>
    <xf numFmtId="39" fontId="4" fillId="0" borderId="0" xfId="0" applyNumberFormat="1" applyFont="1" applyFill="1" applyAlignment="1">
      <alignment horizontal="right" vertical="center" wrapText="1"/>
    </xf>
    <xf numFmtId="164" fontId="3" fillId="0" borderId="0" xfId="0" applyNumberFormat="1" applyFont="1" applyFill="1" applyAlignment="1">
      <alignment horizontal="right" vertical="center" wrapText="1"/>
    </xf>
    <xf numFmtId="0" fontId="5" fillId="0" borderId="0" xfId="0" applyFont="1" applyFill="1" applyAlignment="1">
      <alignment horizontal="left" vertical="center" wrapText="1"/>
    </xf>
    <xf numFmtId="165" fontId="6" fillId="0" borderId="0" xfId="0" applyNumberFormat="1" applyFont="1" applyFill="1" applyAlignment="1">
      <alignment horizontal="left" vertical="center" wrapText="1" indent="1"/>
    </xf>
    <xf numFmtId="165" fontId="6" fillId="0" borderId="0" xfId="0" applyNumberFormat="1" applyFont="1" applyFill="1" applyAlignment="1">
      <alignment horizontal="left" vertical="center" wrapText="1"/>
    </xf>
    <xf numFmtId="0" fontId="0" fillId="0" borderId="0" xfId="0" applyFill="1" applyAlignment="1">
      <alignment horizontal="left"/>
    </xf>
    <xf numFmtId="0" fontId="8" fillId="0" borderId="0" xfId="0" applyFont="1" applyFill="1" applyAlignment="1">
      <alignment vertical="center" wrapText="1"/>
    </xf>
    <xf numFmtId="37" fontId="5" fillId="0" borderId="0" xfId="0" applyNumberFormat="1" applyFont="1" applyFill="1" applyAlignment="1">
      <alignment horizontal="right" vertical="center" wrapText="1"/>
    </xf>
    <xf numFmtId="39" fontId="5" fillId="0" borderId="0" xfId="0" applyNumberFormat="1" applyFont="1" applyFill="1" applyAlignment="1">
      <alignment horizontal="right" vertical="center" wrapText="1"/>
    </xf>
    <xf numFmtId="0" fontId="0" fillId="0" borderId="0" xfId="0" applyAlignment="1">
      <alignment horizontal="center" vertical="center"/>
    </xf>
    <xf numFmtId="0" fontId="14" fillId="2" borderId="1" xfId="20" applyFont="1" applyFill="1" applyBorder="1" applyAlignment="1">
      <alignment horizontal="center" vertical="center" wrapText="1"/>
      <protection/>
    </xf>
    <xf numFmtId="0" fontId="14" fillId="2" borderId="1" xfId="20" applyFont="1" applyFill="1" applyBorder="1" applyAlignment="1">
      <alignment vertical="center" wrapText="1"/>
      <protection/>
    </xf>
    <xf numFmtId="0" fontId="14" fillId="2" borderId="2" xfId="20" applyFont="1" applyFill="1" applyBorder="1" applyAlignment="1">
      <alignment horizontal="right" vertical="center" wrapText="1"/>
      <protection/>
    </xf>
    <xf numFmtId="0" fontId="14" fillId="2" borderId="3" xfId="20" applyFont="1" applyFill="1" applyBorder="1" applyAlignment="1">
      <alignment horizontal="right" vertical="center" wrapText="1"/>
      <protection/>
    </xf>
    <xf numFmtId="166" fontId="0" fillId="3" borderId="4" xfId="18" applyNumberFormat="1" applyFon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left" vertical="center" wrapText="1"/>
    </xf>
    <xf numFmtId="0" fontId="0" fillId="3" borderId="4" xfId="0" applyFill="1" applyBorder="1" applyAlignment="1">
      <alignment horizontal="left" vertical="center"/>
    </xf>
    <xf numFmtId="168" fontId="0" fillId="3" borderId="5" xfId="16" applyNumberFormat="1" applyFont="1" applyFill="1" applyBorder="1" applyAlignment="1">
      <alignment vertical="center"/>
    </xf>
    <xf numFmtId="167" fontId="0" fillId="3" borderId="4" xfId="18" applyNumberFormat="1" applyFont="1" applyFill="1" applyBorder="1" applyAlignment="1">
      <alignment vertical="center"/>
    </xf>
    <xf numFmtId="167" fontId="0" fillId="3" borderId="4" xfId="18" applyNumberFormat="1" applyFont="1" applyFill="1" applyBorder="1" applyAlignment="1">
      <alignment horizontal="right" vertical="center"/>
    </xf>
    <xf numFmtId="166" fontId="0" fillId="0" borderId="4" xfId="18" applyNumberFormat="1"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166" fontId="0" fillId="0" borderId="5" xfId="18" applyNumberFormat="1" applyFont="1" applyBorder="1" applyAlignment="1">
      <alignment vertical="center"/>
    </xf>
    <xf numFmtId="167" fontId="0" fillId="0" borderId="4" xfId="18" applyNumberFormat="1" applyFont="1" applyBorder="1" applyAlignment="1">
      <alignment vertical="center"/>
    </xf>
    <xf numFmtId="167" fontId="0" fillId="0" borderId="4" xfId="18" applyNumberFormat="1" applyFont="1" applyBorder="1" applyAlignment="1">
      <alignment horizontal="right" vertical="center"/>
    </xf>
    <xf numFmtId="166" fontId="0" fillId="3" borderId="5" xfId="18" applyNumberFormat="1" applyFont="1" applyFill="1" applyBorder="1" applyAlignment="1">
      <alignment vertical="center"/>
    </xf>
    <xf numFmtId="0" fontId="0" fillId="0" borderId="4" xfId="0" applyBorder="1" applyAlignment="1">
      <alignment horizontal="right" vertical="center" wrapText="1"/>
    </xf>
    <xf numFmtId="166" fontId="0" fillId="0" borderId="5" xfId="18" applyNumberFormat="1" applyFont="1" applyBorder="1" applyAlignment="1">
      <alignment horizontal="right" vertical="center"/>
    </xf>
    <xf numFmtId="49" fontId="0" fillId="0" borderId="4" xfId="0" applyNumberFormat="1" applyBorder="1" applyAlignment="1">
      <alignment horizontal="right" vertical="center"/>
    </xf>
    <xf numFmtId="16" fontId="0" fillId="0" borderId="0" xfId="0" applyNumberFormat="1" applyAlignment="1">
      <alignment horizontal="center" vertical="center"/>
    </xf>
    <xf numFmtId="0" fontId="11" fillId="4" borderId="0" xfId="0" applyFont="1" applyFill="1" applyBorder="1" applyAlignment="1">
      <alignment horizontal="center" vertical="center" wrapText="1"/>
    </xf>
    <xf numFmtId="0" fontId="3" fillId="5" borderId="0" xfId="0" applyFont="1" applyFill="1" applyAlignment="1">
      <alignment horizontal="left" vertical="center" wrapText="1"/>
    </xf>
    <xf numFmtId="0" fontId="7" fillId="5" borderId="0" xfId="0" applyFont="1" applyFill="1" applyAlignment="1">
      <alignment horizontal="left" vertical="center" wrapText="1"/>
    </xf>
    <xf numFmtId="0" fontId="2" fillId="0" borderId="0" xfId="0" applyFont="1" applyFill="1" applyAlignment="1">
      <alignment horizontal="left"/>
    </xf>
    <xf numFmtId="0" fontId="7" fillId="5" borderId="0" xfId="0" applyFont="1" applyFill="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_Sheet1" xfId="20"/>
    <cellStyle name="Normal 14" xfId="21"/>
  </cellStyles>
  <dxfs count="18">
    <dxf>
      <alignment horizontal="center" vertical="center" textRotation="0" wrapText="1" shrinkToFit="1" readingOrder="0"/>
    </dxf>
    <dxf>
      <alignment horizontal="center" vertical="center" textRotation="0" wrapText="1" shrinkToFit="1" readingOrder="0"/>
    </dxf>
    <dxf>
      <alignment horizontal="center" vertical="center" textRotation="0" wrapText="1" shrinkToFit="1" readingOrder="0"/>
    </dxf>
    <dxf>
      <border>
        <top style="thin">
          <color theme="8" tint="0.39998000860214233"/>
        </top>
      </border>
    </dxf>
    <dxf>
      <alignment horizontal="center" vertical="center" textRotation="0" wrapText="1" shrinkToFit="1" readingOrder="0"/>
    </dxf>
    <dxf>
      <font>
        <b/>
        <i val="0"/>
        <u val="none"/>
        <strike val="0"/>
        <sz val="11"/>
        <name val="Calibri"/>
        <family val="2"/>
        <color theme="0"/>
        <condense val="0"/>
        <extend val="0"/>
      </font>
      <fill>
        <patternFill patternType="solid">
          <fgColor theme="8"/>
          <bgColor theme="8"/>
        </patternFill>
      </fill>
      <alignment horizontal="center"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numFmt numFmtId="178" formatCode="#,##0.00_);\(#,##0.00\)"/>
      <fill>
        <patternFill patternType="none"/>
      </fill>
      <alignment horizontal="right" vertical="center" textRotation="0" wrapText="1" shrinkToFit="1" readingOrder="0"/>
    </dxf>
    <dxf>
      <font>
        <b val="0"/>
        <i val="0"/>
        <u val="none"/>
        <strike val="0"/>
        <sz val="10"/>
        <name val="Arial"/>
        <color theme="1"/>
        <condense val="0"/>
        <extend val="0"/>
      </font>
      <numFmt numFmtId="178" formatCode="#,##0.00_);\(#,##0.00\)"/>
      <fill>
        <patternFill patternType="none"/>
      </fill>
      <alignment horizontal="right"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numFmt numFmtId="177" formatCode="#,##0_);\(#,##0\)"/>
      <fill>
        <patternFill patternType="none"/>
      </fill>
      <alignment horizontal="right" vertical="center" textRotation="0" wrapTex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indent="1" shrinkToFit="1" readingOrder="0"/>
    </dxf>
    <dxf>
      <font>
        <b val="0"/>
        <i val="0"/>
        <u val="none"/>
        <strike val="0"/>
        <sz val="10"/>
        <name val="Arial"/>
        <color theme="1"/>
        <condense val="0"/>
        <extend val="0"/>
      </font>
      <fill>
        <patternFill patternType="none"/>
      </fill>
      <alignment horizontal="center" vertical="center" textRotation="0" wrapText="1" shrinkToFit="1" readingOrder="0"/>
    </dxf>
    <dxf>
      <font>
        <b val="0"/>
        <i val="0"/>
        <u val="none"/>
        <strike val="0"/>
        <sz val="10"/>
        <name val="Arial"/>
        <color theme="1"/>
        <condense val="0"/>
        <extend val="0"/>
      </font>
      <fill>
        <patternFill patternType="none"/>
      </fill>
      <alignment horizontal="left" vertical="center" textRotation="0" wrapText="1" shrinkToFit="1" readingOrder="0"/>
    </dxf>
    <dxf>
      <font>
        <b val="0"/>
        <i val="0"/>
        <u val="none"/>
        <strike val="0"/>
        <sz val="10"/>
        <name val="Arial"/>
        <color theme="1"/>
        <condense val="0"/>
        <extend val="0"/>
      </font>
      <fill>
        <patternFill patternType="none"/>
      </fill>
      <alignment horizontal="right" vertical="center" textRotation="0" wrapText="1" shrinkToFit="1" readingOrder="0"/>
    </dxf>
    <dxf>
      <font>
        <b/>
        <i val="0"/>
        <u val="none"/>
        <strike val="0"/>
        <sz val="12"/>
        <name val="Calibri"/>
        <family val="2"/>
        <color theme="1"/>
        <condense val="0"/>
        <extend val="0"/>
      </font>
      <fill>
        <patternFill patternType="none"/>
      </fill>
      <alignment horizontal="right"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ables/table1.xml><?xml version="1.0" encoding="utf-8"?>
<table xmlns="http://schemas.openxmlformats.org/spreadsheetml/2006/main" id="3" name="Table3" displayName="Table3" ref="D5:M92" totalsRowShown="0" headerRowDxfId="17" dataDxfId="16">
  <autoFilter ref="D5:M92"/>
  <tableColumns count="10">
    <tableColumn id="1" name="Appropriation Name" dataDxfId="15"/>
    <tableColumn id="2" name="DP" dataDxfId="14"/>
    <tableColumn id="3" name="Title" dataDxfId="13"/>
    <tableColumn id="4" name="Narrative" dataDxfId="12"/>
    <tableColumn id="5" name="Decision Package Type" dataDxfId="11"/>
    <tableColumn id="6" name="Appropriation $" dataDxfId="10"/>
    <tableColumn id="7" name="Revenues $" dataDxfId="9"/>
    <tableColumn id="8" name="Dec FTEs" dataDxfId="8"/>
    <tableColumn id="9" name="Dec TLTs" dataDxfId="7"/>
    <tableColumn id="10" name="Fund Balance Used" dataDxfId="6"/>
  </tableColumns>
  <tableStyleInfo name="TableStyleMedium6" showFirstColumn="0" showLastColumn="0" showRowStripes="1" showColumnStripes="0"/>
</table>
</file>

<file path=xl/tables/table2.xml><?xml version="1.0" encoding="utf-8"?>
<table xmlns="http://schemas.openxmlformats.org/spreadsheetml/2006/main" id="2" name="Table2" displayName="Table2" ref="A5:C92" totalsRowShown="0" headerRowDxfId="5" dataDxfId="4" tableBorderDxfId="3">
  <autoFilter ref="A5:C92"/>
  <tableColumns count="3">
    <tableColumn id="1" name="3rd Omnibus Section" dataDxfId="2"/>
    <tableColumn id="2" name="Ord Section 19210" dataDxfId="1">
      <calculatedColumnFormula>VLOOKUP(C6,'Ord19210'!A:H,3,FALSE)</calculatedColumnFormula>
    </tableColumn>
    <tableColumn id="3" name="Appro"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4"/>
  <sheetViews>
    <sheetView showGridLines="0" tabSelected="1" workbookViewId="0" topLeftCell="A1">
      <pane ySplit="5" topLeftCell="A6" activePane="bottomLeft" state="frozen"/>
      <selection pane="bottomLeft" activeCell="A93" sqref="A93"/>
    </sheetView>
  </sheetViews>
  <sheetFormatPr defaultColWidth="9.140625" defaultRowHeight="15"/>
  <cols>
    <col min="1" max="1" width="12.7109375" style="24" customWidth="1"/>
    <col min="2" max="2" width="13.28125" style="24" customWidth="1"/>
    <col min="3" max="3" width="11.7109375" style="24" customWidth="1"/>
    <col min="4" max="4" width="35.7109375" style="2" customWidth="1"/>
    <col min="5" max="5" width="14.28125" style="2" customWidth="1"/>
    <col min="6" max="6" width="28.7109375" style="2" customWidth="1"/>
    <col min="7" max="7" width="55.7109375" style="2" customWidth="1"/>
    <col min="8" max="8" width="25.140625" style="2" customWidth="1"/>
    <col min="9" max="9" width="18.8515625" style="2" customWidth="1"/>
    <col min="10" max="12" width="17.140625" style="2" customWidth="1"/>
    <col min="13" max="13" width="21.421875" style="2" customWidth="1"/>
  </cols>
  <sheetData>
    <row r="1" spans="4:8" ht="12.75" customHeight="1">
      <c r="D1" s="51"/>
      <c r="E1" s="51"/>
      <c r="F1" s="51"/>
      <c r="G1" s="51"/>
      <c r="H1" s="51"/>
    </row>
    <row r="2" spans="4:8" ht="11.25" customHeight="1">
      <c r="D2" s="51"/>
      <c r="E2" s="51"/>
      <c r="F2" s="51"/>
      <c r="G2" s="51"/>
      <c r="H2" s="51"/>
    </row>
    <row r="3" spans="4:15" ht="23.5">
      <c r="D3" s="52" t="s">
        <v>0</v>
      </c>
      <c r="E3" s="52"/>
      <c r="F3" s="52"/>
      <c r="G3" s="52"/>
      <c r="H3" s="52"/>
      <c r="I3" s="52"/>
      <c r="J3" s="52"/>
      <c r="K3" s="52"/>
      <c r="L3" s="52"/>
      <c r="M3" s="52"/>
      <c r="N3" s="52"/>
      <c r="O3" s="52"/>
    </row>
    <row r="4" spans="4:15" ht="23.5">
      <c r="D4" s="50"/>
      <c r="E4" s="50"/>
      <c r="F4" s="50"/>
      <c r="G4" s="50"/>
      <c r="H4" s="50"/>
      <c r="I4" s="50"/>
      <c r="J4" s="50"/>
      <c r="K4" s="50"/>
      <c r="L4" s="50"/>
      <c r="M4" s="50"/>
      <c r="N4" s="50"/>
      <c r="O4" s="50"/>
    </row>
    <row r="5" spans="1:13" s="1" customFormat="1" ht="33.75" customHeight="1">
      <c r="A5" s="48" t="s">
        <v>1</v>
      </c>
      <c r="B5" s="48" t="s">
        <v>2</v>
      </c>
      <c r="C5" s="48" t="s">
        <v>3</v>
      </c>
      <c r="D5" s="21" t="s">
        <v>4</v>
      </c>
      <c r="E5" s="4" t="s">
        <v>5</v>
      </c>
      <c r="F5" s="5" t="s">
        <v>6</v>
      </c>
      <c r="G5" s="5" t="s">
        <v>7</v>
      </c>
      <c r="H5" s="3" t="s">
        <v>8</v>
      </c>
      <c r="I5" s="6" t="s">
        <v>9</v>
      </c>
      <c r="J5" s="6" t="s">
        <v>10</v>
      </c>
      <c r="K5" s="6" t="s">
        <v>11</v>
      </c>
      <c r="L5" s="6" t="s">
        <v>12</v>
      </c>
      <c r="M5" s="7" t="s">
        <v>13</v>
      </c>
    </row>
    <row r="6" spans="1:13" ht="70.4" customHeight="1">
      <c r="A6" s="24">
        <v>1</v>
      </c>
      <c r="B6" s="24">
        <f>VLOOKUP(C6,Ord19210!A:H,3,FALSE)</f>
        <v>6</v>
      </c>
      <c r="C6" s="24" t="s">
        <v>14</v>
      </c>
      <c r="D6" s="9" t="s">
        <v>15</v>
      </c>
      <c r="E6" s="10" t="s">
        <v>16</v>
      </c>
      <c r="F6" s="11" t="s">
        <v>17</v>
      </c>
      <c r="G6" s="9" t="s">
        <v>18</v>
      </c>
      <c r="H6" s="10" t="s">
        <v>19</v>
      </c>
      <c r="I6" s="12">
        <v>1495551</v>
      </c>
      <c r="J6" s="12">
        <v>0</v>
      </c>
      <c r="K6" s="13">
        <v>3</v>
      </c>
      <c r="L6" s="13">
        <v>0</v>
      </c>
      <c r="M6" s="12">
        <v>1495551</v>
      </c>
    </row>
    <row r="7" spans="1:13" ht="70.4" customHeight="1">
      <c r="A7" s="24">
        <v>2</v>
      </c>
      <c r="B7" s="24">
        <f>VLOOKUP(C7,Ord19210!A:H,3,FALSE)</f>
        <v>14</v>
      </c>
      <c r="C7" s="24" t="s">
        <v>20</v>
      </c>
      <c r="D7" s="9" t="s">
        <v>21</v>
      </c>
      <c r="E7" s="10" t="s">
        <v>16</v>
      </c>
      <c r="F7" s="11" t="s">
        <v>544</v>
      </c>
      <c r="G7" s="9" t="s">
        <v>18</v>
      </c>
      <c r="H7" s="10" t="s">
        <v>19</v>
      </c>
      <c r="I7" s="14">
        <v>-1495551</v>
      </c>
      <c r="J7" s="12">
        <v>0</v>
      </c>
      <c r="K7" s="15">
        <v>-3</v>
      </c>
      <c r="L7" s="13">
        <v>0</v>
      </c>
      <c r="M7" s="14">
        <v>-1495551</v>
      </c>
    </row>
    <row r="8" spans="1:13" ht="77.25" customHeight="1">
      <c r="A8" s="24">
        <v>3</v>
      </c>
      <c r="B8" s="24">
        <f>VLOOKUP(C8,Ord19210!A:H,3,FALSE)</f>
        <v>17</v>
      </c>
      <c r="C8" s="24" t="s">
        <v>22</v>
      </c>
      <c r="D8" s="9" t="s">
        <v>23</v>
      </c>
      <c r="E8" s="10" t="s">
        <v>16</v>
      </c>
      <c r="F8" s="11" t="s">
        <v>24</v>
      </c>
      <c r="G8" s="9" t="s">
        <v>25</v>
      </c>
      <c r="H8" s="10" t="s">
        <v>26</v>
      </c>
      <c r="I8" s="12">
        <v>65000</v>
      </c>
      <c r="J8" s="12">
        <v>65000</v>
      </c>
      <c r="K8" s="13">
        <v>0</v>
      </c>
      <c r="L8" s="13">
        <v>1</v>
      </c>
      <c r="M8" s="12">
        <v>0</v>
      </c>
    </row>
    <row r="9" spans="1:13" ht="47.25" customHeight="1">
      <c r="A9" s="24">
        <v>4</v>
      </c>
      <c r="B9" s="24">
        <f>VLOOKUP(C9,Ord19210!A:H,3,FALSE)</f>
        <v>18</v>
      </c>
      <c r="C9" s="24" t="s">
        <v>27</v>
      </c>
      <c r="D9" s="9" t="s">
        <v>28</v>
      </c>
      <c r="E9" s="10" t="s">
        <v>16</v>
      </c>
      <c r="F9" s="11" t="s">
        <v>29</v>
      </c>
      <c r="G9" s="9" t="s">
        <v>30</v>
      </c>
      <c r="H9" s="10" t="s">
        <v>31</v>
      </c>
      <c r="I9" s="12">
        <v>75000</v>
      </c>
      <c r="J9" s="12">
        <v>0</v>
      </c>
      <c r="K9" s="13">
        <v>0</v>
      </c>
      <c r="L9" s="13">
        <v>0</v>
      </c>
      <c r="M9" s="12">
        <v>75000</v>
      </c>
    </row>
    <row r="10" spans="1:13" ht="27" customHeight="1">
      <c r="A10" s="24">
        <v>5</v>
      </c>
      <c r="B10" s="24">
        <f>VLOOKUP(C10,Ord19210!A:H,3,FALSE)</f>
        <v>20</v>
      </c>
      <c r="C10" s="24" t="s">
        <v>32</v>
      </c>
      <c r="D10" s="9" t="s">
        <v>33</v>
      </c>
      <c r="E10" s="10" t="s">
        <v>16</v>
      </c>
      <c r="F10" s="11" t="s">
        <v>34</v>
      </c>
      <c r="G10" s="9" t="s">
        <v>35</v>
      </c>
      <c r="H10" s="10" t="s">
        <v>31</v>
      </c>
      <c r="I10" s="12">
        <v>725657</v>
      </c>
      <c r="J10" s="12">
        <v>706284</v>
      </c>
      <c r="K10" s="13">
        <v>3</v>
      </c>
      <c r="L10" s="13">
        <v>0</v>
      </c>
      <c r="M10" s="12">
        <v>19373</v>
      </c>
    </row>
    <row r="11" spans="1:13" ht="24.25" customHeight="1">
      <c r="A11" s="24">
        <v>5</v>
      </c>
      <c r="B11" s="24">
        <f>VLOOKUP(C11,Ord19210!A:H,3,FALSE)</f>
        <v>20</v>
      </c>
      <c r="C11" s="24" t="s">
        <v>32</v>
      </c>
      <c r="D11" s="9" t="s">
        <v>33</v>
      </c>
      <c r="E11" s="10" t="s">
        <v>36</v>
      </c>
      <c r="F11" s="11" t="s">
        <v>37</v>
      </c>
      <c r="G11" s="9" t="s">
        <v>38</v>
      </c>
      <c r="H11" s="10" t="s">
        <v>31</v>
      </c>
      <c r="I11" s="12">
        <v>275782</v>
      </c>
      <c r="J11" s="12">
        <v>262126</v>
      </c>
      <c r="K11" s="13">
        <v>1</v>
      </c>
      <c r="L11" s="13">
        <v>0</v>
      </c>
      <c r="M11" s="12">
        <v>13656</v>
      </c>
    </row>
    <row r="12" spans="1:13" ht="27.75" customHeight="1">
      <c r="A12" s="24">
        <v>5</v>
      </c>
      <c r="B12" s="24">
        <f>VLOOKUP(C12,Ord19210!A:H,3,FALSE)</f>
        <v>20</v>
      </c>
      <c r="C12" s="24" t="s">
        <v>32</v>
      </c>
      <c r="D12" s="9" t="s">
        <v>33</v>
      </c>
      <c r="E12" s="10" t="s">
        <v>39</v>
      </c>
      <c r="F12" s="11" t="s">
        <v>40</v>
      </c>
      <c r="G12" s="9" t="s">
        <v>41</v>
      </c>
      <c r="H12" s="10" t="s">
        <v>26</v>
      </c>
      <c r="I12" s="12">
        <v>1924067</v>
      </c>
      <c r="J12" s="12">
        <v>0</v>
      </c>
      <c r="K12" s="13">
        <v>0</v>
      </c>
      <c r="L12" s="13">
        <v>0</v>
      </c>
      <c r="M12" s="12">
        <v>1924067</v>
      </c>
    </row>
    <row r="13" spans="1:13" ht="61.5" customHeight="1">
      <c r="A13" s="24">
        <v>6</v>
      </c>
      <c r="B13" s="24">
        <f>VLOOKUP(C13,Ord19210!A:H,3,FALSE)</f>
        <v>30</v>
      </c>
      <c r="C13" s="24" t="s">
        <v>42</v>
      </c>
      <c r="D13" s="9" t="s">
        <v>43</v>
      </c>
      <c r="E13" s="10" t="s">
        <v>16</v>
      </c>
      <c r="F13" s="11" t="s">
        <v>44</v>
      </c>
      <c r="G13" s="9" t="s">
        <v>45</v>
      </c>
      <c r="H13" s="10" t="s">
        <v>31</v>
      </c>
      <c r="I13" s="12">
        <v>116601</v>
      </c>
      <c r="J13" s="12">
        <v>0</v>
      </c>
      <c r="K13" s="13">
        <v>2</v>
      </c>
      <c r="L13" s="13">
        <v>0</v>
      </c>
      <c r="M13" s="12">
        <v>116601</v>
      </c>
    </row>
    <row r="14" spans="1:13" ht="41.25" customHeight="1">
      <c r="A14" s="24">
        <v>6</v>
      </c>
      <c r="B14" s="24">
        <f>VLOOKUP(C14,Ord19210!A:H,3,FALSE)</f>
        <v>30</v>
      </c>
      <c r="C14" s="24" t="s">
        <v>42</v>
      </c>
      <c r="D14" s="9" t="s">
        <v>43</v>
      </c>
      <c r="E14" s="10" t="s">
        <v>39</v>
      </c>
      <c r="F14" s="11" t="s">
        <v>46</v>
      </c>
      <c r="G14" s="9" t="s">
        <v>47</v>
      </c>
      <c r="H14" s="10" t="s">
        <v>31</v>
      </c>
      <c r="I14" s="12">
        <v>1199500</v>
      </c>
      <c r="J14" s="12">
        <v>3598500</v>
      </c>
      <c r="K14" s="13">
        <v>5</v>
      </c>
      <c r="L14" s="13">
        <v>0</v>
      </c>
      <c r="M14" s="14">
        <v>-2399000</v>
      </c>
    </row>
    <row r="15" spans="1:13" ht="43.5" customHeight="1">
      <c r="A15" s="24">
        <v>6</v>
      </c>
      <c r="B15" s="24">
        <f>VLOOKUP(C15,Ord19210!A:H,3,FALSE)</f>
        <v>30</v>
      </c>
      <c r="C15" s="24" t="s">
        <v>42</v>
      </c>
      <c r="D15" s="9" t="s">
        <v>43</v>
      </c>
      <c r="E15" s="10" t="s">
        <v>48</v>
      </c>
      <c r="F15" s="11" t="s">
        <v>49</v>
      </c>
      <c r="G15" s="9" t="s">
        <v>50</v>
      </c>
      <c r="H15" s="10" t="s">
        <v>31</v>
      </c>
      <c r="I15" s="12">
        <v>562085</v>
      </c>
      <c r="J15" s="12">
        <v>0</v>
      </c>
      <c r="K15" s="13">
        <v>7</v>
      </c>
      <c r="L15" s="13">
        <v>0</v>
      </c>
      <c r="M15" s="12">
        <v>562085</v>
      </c>
    </row>
    <row r="16" spans="1:13" ht="53.25" customHeight="1">
      <c r="A16" s="24">
        <v>7</v>
      </c>
      <c r="B16" s="24">
        <f>VLOOKUP(C16,Ord19210!A:H,3,FALSE)</f>
        <v>32</v>
      </c>
      <c r="C16" s="24" t="s">
        <v>51</v>
      </c>
      <c r="D16" s="9" t="s">
        <v>52</v>
      </c>
      <c r="E16" s="10" t="s">
        <v>16</v>
      </c>
      <c r="F16" s="11" t="s">
        <v>53</v>
      </c>
      <c r="G16" s="9" t="s">
        <v>54</v>
      </c>
      <c r="H16" s="10" t="s">
        <v>26</v>
      </c>
      <c r="I16" s="12">
        <v>202000</v>
      </c>
      <c r="J16" s="12">
        <v>0</v>
      </c>
      <c r="K16" s="13">
        <v>0</v>
      </c>
      <c r="L16" s="13">
        <v>0</v>
      </c>
      <c r="M16" s="12">
        <v>202000</v>
      </c>
    </row>
    <row r="17" spans="1:13" ht="47.25" customHeight="1">
      <c r="A17" s="24">
        <v>8</v>
      </c>
      <c r="B17" s="24">
        <f>VLOOKUP(C17,Ord19210!A:H,3,FALSE)</f>
        <v>33</v>
      </c>
      <c r="C17" s="24" t="s">
        <v>55</v>
      </c>
      <c r="D17" s="9" t="s">
        <v>56</v>
      </c>
      <c r="E17" s="10" t="s">
        <v>36</v>
      </c>
      <c r="F17" s="11" t="s">
        <v>57</v>
      </c>
      <c r="G17" s="9" t="s">
        <v>58</v>
      </c>
      <c r="H17" s="10" t="s">
        <v>31</v>
      </c>
      <c r="I17" s="12">
        <v>348350</v>
      </c>
      <c r="J17" s="12">
        <v>333419</v>
      </c>
      <c r="K17" s="13">
        <v>4</v>
      </c>
      <c r="L17" s="13">
        <v>0</v>
      </c>
      <c r="M17" s="12">
        <v>14931</v>
      </c>
    </row>
    <row r="18" spans="1:13" ht="29.25" customHeight="1">
      <c r="A18" s="24">
        <v>8</v>
      </c>
      <c r="B18" s="24">
        <f>VLOOKUP(C18,Ord19210!A:H,3,FALSE)</f>
        <v>33</v>
      </c>
      <c r="C18" s="24" t="s">
        <v>55</v>
      </c>
      <c r="D18" s="9" t="s">
        <v>56</v>
      </c>
      <c r="E18" s="10" t="s">
        <v>59</v>
      </c>
      <c r="F18" s="11" t="s">
        <v>60</v>
      </c>
      <c r="G18" s="9" t="s">
        <v>61</v>
      </c>
      <c r="H18" s="10" t="s">
        <v>26</v>
      </c>
      <c r="I18" s="12">
        <v>849222</v>
      </c>
      <c r="J18" s="12">
        <v>721839</v>
      </c>
      <c r="K18" s="13">
        <v>0</v>
      </c>
      <c r="L18" s="13">
        <v>0</v>
      </c>
      <c r="M18" s="12">
        <v>127383</v>
      </c>
    </row>
    <row r="19" spans="1:13" ht="30.75" customHeight="1">
      <c r="A19" s="24">
        <v>9</v>
      </c>
      <c r="B19" s="24">
        <f>VLOOKUP(C19,Ord19210!A:H,3,FALSE)</f>
        <v>36</v>
      </c>
      <c r="C19" s="24" t="s">
        <v>62</v>
      </c>
      <c r="D19" s="9" t="s">
        <v>63</v>
      </c>
      <c r="E19" s="10" t="s">
        <v>16</v>
      </c>
      <c r="F19" s="11" t="s">
        <v>64</v>
      </c>
      <c r="G19" s="9" t="s">
        <v>65</v>
      </c>
      <c r="H19" s="10" t="s">
        <v>19</v>
      </c>
      <c r="I19" s="12">
        <v>50000</v>
      </c>
      <c r="J19" s="12">
        <v>0</v>
      </c>
      <c r="K19" s="13">
        <v>0</v>
      </c>
      <c r="L19" s="13">
        <v>0</v>
      </c>
      <c r="M19" s="12">
        <v>50000</v>
      </c>
    </row>
    <row r="20" spans="1:13" ht="30.75" customHeight="1">
      <c r="A20" s="24">
        <v>10</v>
      </c>
      <c r="B20" s="24">
        <f>VLOOKUP(C20,Ord19210!A:H,3,FALSE)</f>
        <v>37</v>
      </c>
      <c r="C20" s="24" t="s">
        <v>66</v>
      </c>
      <c r="D20" s="9" t="s">
        <v>67</v>
      </c>
      <c r="E20" s="10" t="s">
        <v>16</v>
      </c>
      <c r="F20" s="11" t="s">
        <v>68</v>
      </c>
      <c r="G20" s="9" t="s">
        <v>545</v>
      </c>
      <c r="H20" s="10" t="s">
        <v>26</v>
      </c>
      <c r="I20" s="12">
        <v>100000</v>
      </c>
      <c r="J20" s="12">
        <v>0</v>
      </c>
      <c r="K20" s="13">
        <v>0</v>
      </c>
      <c r="L20" s="13">
        <v>0</v>
      </c>
      <c r="M20" s="12">
        <v>100000</v>
      </c>
    </row>
    <row r="21" spans="1:13" ht="45" customHeight="1">
      <c r="A21" s="24">
        <v>11</v>
      </c>
      <c r="B21" s="24">
        <f>VLOOKUP(C21,Ord19210!A:H,3,FALSE)</f>
        <v>42</v>
      </c>
      <c r="C21" s="24" t="s">
        <v>69</v>
      </c>
      <c r="D21" s="9" t="s">
        <v>70</v>
      </c>
      <c r="E21" s="10" t="s">
        <v>16</v>
      </c>
      <c r="F21" s="11" t="s">
        <v>71</v>
      </c>
      <c r="G21" s="9" t="s">
        <v>72</v>
      </c>
      <c r="H21" s="10" t="s">
        <v>26</v>
      </c>
      <c r="I21" s="12">
        <v>96000</v>
      </c>
      <c r="J21" s="12">
        <v>0</v>
      </c>
      <c r="K21" s="13">
        <v>0</v>
      </c>
      <c r="L21" s="13">
        <v>0</v>
      </c>
      <c r="M21" s="12">
        <v>96000</v>
      </c>
    </row>
    <row r="22" spans="1:13" ht="69" customHeight="1">
      <c r="A22" s="47" t="s">
        <v>73</v>
      </c>
      <c r="B22" s="24">
        <f>VLOOKUP(C22,Ord19210!A:H,3,FALSE)</f>
        <v>43</v>
      </c>
      <c r="C22" s="24" t="s">
        <v>74</v>
      </c>
      <c r="D22" s="9" t="s">
        <v>75</v>
      </c>
      <c r="E22" s="10" t="s">
        <v>16</v>
      </c>
      <c r="F22" s="11" t="s">
        <v>76</v>
      </c>
      <c r="G22" s="9" t="s">
        <v>77</v>
      </c>
      <c r="H22" s="10" t="s">
        <v>78</v>
      </c>
      <c r="I22" s="12">
        <v>0</v>
      </c>
      <c r="J22" s="12">
        <v>0</v>
      </c>
      <c r="K22" s="13">
        <v>0</v>
      </c>
      <c r="L22" s="13">
        <v>0</v>
      </c>
      <c r="M22" s="12">
        <v>0</v>
      </c>
    </row>
    <row r="23" spans="1:13" ht="45" customHeight="1">
      <c r="A23" s="47" t="s">
        <v>73</v>
      </c>
      <c r="B23" s="24">
        <f>VLOOKUP(C23,Ord19210!A:H,3,FALSE)</f>
        <v>43</v>
      </c>
      <c r="C23" s="24" t="s">
        <v>74</v>
      </c>
      <c r="D23" s="9" t="s">
        <v>75</v>
      </c>
      <c r="E23" s="10" t="s">
        <v>36</v>
      </c>
      <c r="F23" s="11" t="s">
        <v>79</v>
      </c>
      <c r="G23" s="9" t="s">
        <v>80</v>
      </c>
      <c r="H23" s="10" t="s">
        <v>19</v>
      </c>
      <c r="I23" s="14">
        <v>-327000</v>
      </c>
      <c r="J23" s="12">
        <v>0</v>
      </c>
      <c r="K23" s="13">
        <v>0</v>
      </c>
      <c r="L23" s="13">
        <v>0</v>
      </c>
      <c r="M23" s="14">
        <v>-327000</v>
      </c>
    </row>
    <row r="24" spans="1:13" ht="54" customHeight="1">
      <c r="A24" s="47" t="s">
        <v>73</v>
      </c>
      <c r="B24" s="24">
        <f>VLOOKUP(C24,Ord19210!A:H,3,FALSE)</f>
        <v>43</v>
      </c>
      <c r="C24" s="24" t="s">
        <v>74</v>
      </c>
      <c r="D24" s="9" t="s">
        <v>75</v>
      </c>
      <c r="E24" s="10" t="s">
        <v>39</v>
      </c>
      <c r="F24" s="11" t="s">
        <v>81</v>
      </c>
      <c r="G24" s="9" t="s">
        <v>82</v>
      </c>
      <c r="H24" s="10" t="s">
        <v>26</v>
      </c>
      <c r="I24" s="12">
        <v>90000</v>
      </c>
      <c r="J24" s="12">
        <v>0</v>
      </c>
      <c r="K24" s="13">
        <v>0</v>
      </c>
      <c r="L24" s="13">
        <v>0</v>
      </c>
      <c r="M24" s="12">
        <v>90000</v>
      </c>
    </row>
    <row r="25" spans="1:13" ht="44.25" customHeight="1">
      <c r="A25" s="24">
        <v>63</v>
      </c>
      <c r="B25" s="24" t="s">
        <v>83</v>
      </c>
      <c r="C25" s="24" t="s">
        <v>84</v>
      </c>
      <c r="D25" s="9" t="s">
        <v>85</v>
      </c>
      <c r="E25" s="10" t="s">
        <v>16</v>
      </c>
      <c r="F25" s="11" t="s">
        <v>79</v>
      </c>
      <c r="G25" s="9" t="s">
        <v>86</v>
      </c>
      <c r="H25" s="10" t="s">
        <v>19</v>
      </c>
      <c r="I25" s="12">
        <v>108000</v>
      </c>
      <c r="J25" s="12">
        <v>0</v>
      </c>
      <c r="K25" s="13">
        <v>0</v>
      </c>
      <c r="L25" s="13">
        <v>0</v>
      </c>
      <c r="M25" s="12">
        <v>108000</v>
      </c>
    </row>
    <row r="26" spans="1:13" ht="40.5" customHeight="1">
      <c r="A26" s="24">
        <v>63</v>
      </c>
      <c r="B26" s="24" t="s">
        <v>83</v>
      </c>
      <c r="C26" s="24" t="s">
        <v>84</v>
      </c>
      <c r="D26" s="9" t="s">
        <v>85</v>
      </c>
      <c r="E26" s="10" t="s">
        <v>36</v>
      </c>
      <c r="F26" s="11" t="s">
        <v>87</v>
      </c>
      <c r="G26" s="9" t="s">
        <v>88</v>
      </c>
      <c r="H26" s="10" t="s">
        <v>19</v>
      </c>
      <c r="I26" s="12">
        <v>690000</v>
      </c>
      <c r="J26" s="12">
        <v>0</v>
      </c>
      <c r="K26" s="13">
        <v>0</v>
      </c>
      <c r="L26" s="13">
        <v>0</v>
      </c>
      <c r="M26" s="12">
        <v>690000</v>
      </c>
    </row>
    <row r="27" spans="1:13" ht="47.25" customHeight="1">
      <c r="A27" s="24">
        <v>63</v>
      </c>
      <c r="B27" s="24" t="s">
        <v>83</v>
      </c>
      <c r="C27" s="24" t="s">
        <v>84</v>
      </c>
      <c r="D27" s="9" t="s">
        <v>85</v>
      </c>
      <c r="E27" s="10" t="s">
        <v>39</v>
      </c>
      <c r="F27" s="11" t="s">
        <v>89</v>
      </c>
      <c r="G27" s="9" t="s">
        <v>90</v>
      </c>
      <c r="H27" s="10" t="s">
        <v>19</v>
      </c>
      <c r="I27" s="12">
        <v>870912</v>
      </c>
      <c r="J27" s="12">
        <v>0</v>
      </c>
      <c r="K27" s="13">
        <v>0</v>
      </c>
      <c r="L27" s="13">
        <v>0</v>
      </c>
      <c r="M27" s="12">
        <v>870912</v>
      </c>
    </row>
    <row r="28" spans="1:13" ht="78.75" customHeight="1">
      <c r="A28" s="24">
        <v>15</v>
      </c>
      <c r="B28" s="24">
        <f>VLOOKUP(C28,Ord19210!A:H,3,FALSE)</f>
        <v>47</v>
      </c>
      <c r="C28" s="24" t="s">
        <v>91</v>
      </c>
      <c r="D28" s="9" t="s">
        <v>92</v>
      </c>
      <c r="E28" s="10" t="s">
        <v>16</v>
      </c>
      <c r="F28" s="11" t="s">
        <v>93</v>
      </c>
      <c r="G28" s="9" t="s">
        <v>94</v>
      </c>
      <c r="H28" s="10" t="s">
        <v>31</v>
      </c>
      <c r="I28" s="12">
        <v>939161</v>
      </c>
      <c r="J28" s="12">
        <v>0</v>
      </c>
      <c r="K28" s="13">
        <v>0</v>
      </c>
      <c r="L28" s="13">
        <v>0</v>
      </c>
      <c r="M28" s="12">
        <v>939161</v>
      </c>
    </row>
    <row r="29" spans="1:13" ht="33.75" customHeight="1">
      <c r="A29" s="24">
        <v>15</v>
      </c>
      <c r="B29" s="24">
        <f>VLOOKUP(C29,Ord19210!A:H,3,FALSE)</f>
        <v>47</v>
      </c>
      <c r="C29" s="24" t="s">
        <v>91</v>
      </c>
      <c r="D29" s="9" t="s">
        <v>92</v>
      </c>
      <c r="E29" s="10" t="s">
        <v>36</v>
      </c>
      <c r="F29" s="11" t="s">
        <v>95</v>
      </c>
      <c r="G29" s="9" t="s">
        <v>96</v>
      </c>
      <c r="H29" s="10" t="s">
        <v>31</v>
      </c>
      <c r="I29" s="14">
        <v>-497876</v>
      </c>
      <c r="J29" s="12">
        <v>0</v>
      </c>
      <c r="K29" s="13">
        <v>0</v>
      </c>
      <c r="L29" s="13">
        <v>0</v>
      </c>
      <c r="M29" s="14">
        <v>-497876</v>
      </c>
    </row>
    <row r="30" spans="1:13" ht="42" customHeight="1">
      <c r="A30" s="24">
        <v>65</v>
      </c>
      <c r="B30" s="24" t="s">
        <v>97</v>
      </c>
      <c r="C30" s="24" t="s">
        <v>98</v>
      </c>
      <c r="D30" s="9" t="s">
        <v>99</v>
      </c>
      <c r="E30" s="10" t="s">
        <v>16</v>
      </c>
      <c r="F30" s="11" t="s">
        <v>79</v>
      </c>
      <c r="G30" s="9" t="s">
        <v>100</v>
      </c>
      <c r="H30" s="10" t="s">
        <v>19</v>
      </c>
      <c r="I30" s="12">
        <v>327000</v>
      </c>
      <c r="J30" s="12">
        <v>0</v>
      </c>
      <c r="K30" s="13">
        <v>0</v>
      </c>
      <c r="L30" s="13">
        <v>0</v>
      </c>
      <c r="M30" s="12">
        <v>327000</v>
      </c>
    </row>
    <row r="31" spans="1:13" ht="41.25" customHeight="1">
      <c r="A31" s="24">
        <v>64</v>
      </c>
      <c r="B31" s="24" t="s">
        <v>101</v>
      </c>
      <c r="C31" s="24" t="s">
        <v>102</v>
      </c>
      <c r="D31" s="9" t="s">
        <v>103</v>
      </c>
      <c r="E31" s="10" t="s">
        <v>16</v>
      </c>
      <c r="F31" s="11" t="s">
        <v>79</v>
      </c>
      <c r="G31" s="9" t="s">
        <v>104</v>
      </c>
      <c r="H31" s="10" t="s">
        <v>19</v>
      </c>
      <c r="I31" s="14">
        <v>-108000</v>
      </c>
      <c r="J31" s="12">
        <v>0</v>
      </c>
      <c r="K31" s="13">
        <v>0</v>
      </c>
      <c r="L31" s="13">
        <v>0</v>
      </c>
      <c r="M31" s="14">
        <v>-108000</v>
      </c>
    </row>
    <row r="32" spans="1:13" ht="105" customHeight="1">
      <c r="A32" s="24" t="s">
        <v>105</v>
      </c>
      <c r="B32" s="24">
        <f>VLOOKUP(C32,Ord19210!A:H,3,FALSE)</f>
        <v>48</v>
      </c>
      <c r="C32" s="24" t="s">
        <v>106</v>
      </c>
      <c r="D32" s="9" t="s">
        <v>107</v>
      </c>
      <c r="E32" s="10" t="s">
        <v>16</v>
      </c>
      <c r="F32" s="11" t="s">
        <v>108</v>
      </c>
      <c r="G32" s="9" t="s">
        <v>109</v>
      </c>
      <c r="H32" s="10" t="s">
        <v>31</v>
      </c>
      <c r="I32" s="12">
        <v>400405</v>
      </c>
      <c r="J32" s="12">
        <v>400405</v>
      </c>
      <c r="K32" s="13">
        <v>0</v>
      </c>
      <c r="L32" s="13">
        <v>1</v>
      </c>
      <c r="M32" s="12">
        <v>0</v>
      </c>
    </row>
    <row r="33" spans="1:13" ht="44.25" customHeight="1">
      <c r="A33" s="24" t="s">
        <v>105</v>
      </c>
      <c r="B33" s="24">
        <f>VLOOKUP(C33,Ord19210!A:H,3,FALSE)</f>
        <v>48</v>
      </c>
      <c r="C33" s="24" t="s">
        <v>106</v>
      </c>
      <c r="D33" s="9" t="s">
        <v>107</v>
      </c>
      <c r="E33" s="10" t="s">
        <v>36</v>
      </c>
      <c r="F33" s="11" t="s">
        <v>110</v>
      </c>
      <c r="G33" s="9" t="s">
        <v>111</v>
      </c>
      <c r="H33" s="10" t="s">
        <v>78</v>
      </c>
      <c r="I33" s="12">
        <v>0</v>
      </c>
      <c r="J33" s="12">
        <v>0</v>
      </c>
      <c r="K33" s="13">
        <v>0</v>
      </c>
      <c r="L33" s="13">
        <v>0</v>
      </c>
      <c r="M33" s="16"/>
    </row>
    <row r="34" spans="1:13" ht="42" customHeight="1">
      <c r="A34" s="24">
        <v>19</v>
      </c>
      <c r="B34" s="24">
        <f>VLOOKUP(C34,Ord19210!A:H,3,FALSE)</f>
        <v>49</v>
      </c>
      <c r="C34" s="24" t="s">
        <v>112</v>
      </c>
      <c r="D34" s="9" t="s">
        <v>113</v>
      </c>
      <c r="E34" s="10" t="s">
        <v>16</v>
      </c>
      <c r="F34" s="11" t="s">
        <v>114</v>
      </c>
      <c r="G34" s="9" t="s">
        <v>115</v>
      </c>
      <c r="H34" s="10" t="s">
        <v>19</v>
      </c>
      <c r="I34" s="12">
        <v>54992</v>
      </c>
      <c r="J34" s="12">
        <v>0</v>
      </c>
      <c r="K34" s="13">
        <v>0</v>
      </c>
      <c r="L34" s="13">
        <v>0</v>
      </c>
      <c r="M34" s="12">
        <v>54992</v>
      </c>
    </row>
    <row r="35" spans="1:13" ht="78.75" customHeight="1">
      <c r="A35" s="24">
        <v>19</v>
      </c>
      <c r="B35" s="24">
        <f>VLOOKUP(C35,Ord19210!A:H,3,FALSE)</f>
        <v>49</v>
      </c>
      <c r="C35" s="24" t="s">
        <v>112</v>
      </c>
      <c r="D35" s="9" t="s">
        <v>113</v>
      </c>
      <c r="E35" s="10" t="s">
        <v>36</v>
      </c>
      <c r="F35" s="11" t="s">
        <v>116</v>
      </c>
      <c r="G35" s="9" t="s">
        <v>117</v>
      </c>
      <c r="H35" s="10" t="s">
        <v>31</v>
      </c>
      <c r="I35" s="12">
        <v>138261</v>
      </c>
      <c r="J35" s="12">
        <v>172557</v>
      </c>
      <c r="K35" s="13">
        <v>0</v>
      </c>
      <c r="L35" s="13">
        <v>1</v>
      </c>
      <c r="M35" s="14">
        <v>-34296</v>
      </c>
    </row>
    <row r="36" spans="1:13" ht="65.25" customHeight="1">
      <c r="A36" s="24">
        <v>19</v>
      </c>
      <c r="B36" s="24">
        <f>VLOOKUP(C36,Ord19210!A:H,3,FALSE)</f>
        <v>49</v>
      </c>
      <c r="C36" s="24" t="s">
        <v>112</v>
      </c>
      <c r="D36" s="9" t="s">
        <v>113</v>
      </c>
      <c r="E36" s="10" t="s">
        <v>39</v>
      </c>
      <c r="F36" s="11" t="s">
        <v>118</v>
      </c>
      <c r="G36" s="9" t="s">
        <v>119</v>
      </c>
      <c r="H36" s="10" t="s">
        <v>31</v>
      </c>
      <c r="I36" s="12">
        <v>117558</v>
      </c>
      <c r="J36" s="12">
        <v>143000</v>
      </c>
      <c r="K36" s="13">
        <v>1</v>
      </c>
      <c r="L36" s="13">
        <v>0</v>
      </c>
      <c r="M36" s="14">
        <v>-25442</v>
      </c>
    </row>
    <row r="37" spans="1:13" ht="116.65" customHeight="1">
      <c r="A37" s="24">
        <v>19</v>
      </c>
      <c r="B37" s="24">
        <f>VLOOKUP(C37,Ord19210!A:H,3,FALSE)</f>
        <v>49</v>
      </c>
      <c r="C37" s="24" t="s">
        <v>112</v>
      </c>
      <c r="D37" s="9" t="s">
        <v>113</v>
      </c>
      <c r="E37" s="10" t="s">
        <v>48</v>
      </c>
      <c r="F37" s="11" t="s">
        <v>120</v>
      </c>
      <c r="G37" s="9" t="s">
        <v>121</v>
      </c>
      <c r="H37" s="10" t="s">
        <v>26</v>
      </c>
      <c r="I37" s="12">
        <v>63318</v>
      </c>
      <c r="J37" s="12">
        <v>108285</v>
      </c>
      <c r="K37" s="13">
        <v>0</v>
      </c>
      <c r="L37" s="13">
        <v>0</v>
      </c>
      <c r="M37" s="14">
        <v>-44967</v>
      </c>
    </row>
    <row r="38" spans="1:13" ht="29.25" customHeight="1">
      <c r="A38" s="24">
        <v>20</v>
      </c>
      <c r="B38" s="24">
        <f>VLOOKUP(C38,Ord19210!A:H,3,FALSE)</f>
        <v>51</v>
      </c>
      <c r="C38" s="24" t="s">
        <v>122</v>
      </c>
      <c r="D38" s="9" t="s">
        <v>123</v>
      </c>
      <c r="E38" s="10" t="s">
        <v>16</v>
      </c>
      <c r="F38" s="11" t="s">
        <v>124</v>
      </c>
      <c r="G38" s="9" t="s">
        <v>125</v>
      </c>
      <c r="H38" s="10" t="s">
        <v>31</v>
      </c>
      <c r="I38" s="12">
        <v>51233</v>
      </c>
      <c r="J38" s="12">
        <v>0</v>
      </c>
      <c r="K38" s="13">
        <v>0</v>
      </c>
      <c r="L38" s="13">
        <v>0</v>
      </c>
      <c r="M38" s="12">
        <v>51233</v>
      </c>
    </row>
    <row r="39" spans="1:13" ht="67.5" customHeight="1">
      <c r="A39" s="24">
        <v>21</v>
      </c>
      <c r="B39" s="24">
        <f>VLOOKUP(C39,Ord19210!A:H,3,FALSE)</f>
        <v>52</v>
      </c>
      <c r="C39" s="24" t="s">
        <v>126</v>
      </c>
      <c r="D39" s="9" t="s">
        <v>127</v>
      </c>
      <c r="E39" s="10" t="s">
        <v>16</v>
      </c>
      <c r="F39" s="11" t="s">
        <v>128</v>
      </c>
      <c r="G39" s="9" t="s">
        <v>129</v>
      </c>
      <c r="H39" s="10" t="s">
        <v>31</v>
      </c>
      <c r="I39" s="12">
        <v>420000</v>
      </c>
      <c r="J39" s="12">
        <v>0</v>
      </c>
      <c r="K39" s="13">
        <v>0</v>
      </c>
      <c r="L39" s="13">
        <v>0</v>
      </c>
      <c r="M39" s="12">
        <v>420000</v>
      </c>
    </row>
    <row r="40" spans="1:13" ht="54.75" customHeight="1">
      <c r="A40" s="24" t="s">
        <v>130</v>
      </c>
      <c r="B40" s="24">
        <f>VLOOKUP(C40,Ord19210!A:H,3,FALSE)</f>
        <v>55</v>
      </c>
      <c r="C40" s="24" t="s">
        <v>131</v>
      </c>
      <c r="D40" s="9" t="s">
        <v>132</v>
      </c>
      <c r="E40" s="10" t="s">
        <v>16</v>
      </c>
      <c r="F40" s="11" t="s">
        <v>133</v>
      </c>
      <c r="G40" s="9" t="s">
        <v>134</v>
      </c>
      <c r="H40" s="10" t="s">
        <v>31</v>
      </c>
      <c r="I40" s="12">
        <v>276189</v>
      </c>
      <c r="J40" s="12">
        <v>0</v>
      </c>
      <c r="K40" s="13">
        <v>4</v>
      </c>
      <c r="L40" s="13">
        <v>0</v>
      </c>
      <c r="M40" s="12">
        <v>276189</v>
      </c>
    </row>
    <row r="41" spans="1:13" ht="45" customHeight="1">
      <c r="A41" s="24" t="s">
        <v>130</v>
      </c>
      <c r="B41" s="24">
        <f>VLOOKUP(C41,Ord19210!A:H,3,FALSE)</f>
        <v>55</v>
      </c>
      <c r="C41" s="24" t="s">
        <v>131</v>
      </c>
      <c r="D41" s="9" t="s">
        <v>132</v>
      </c>
      <c r="E41" s="10" t="s">
        <v>36</v>
      </c>
      <c r="F41" s="11" t="s">
        <v>135</v>
      </c>
      <c r="G41" s="9" t="s">
        <v>136</v>
      </c>
      <c r="H41" s="10" t="s">
        <v>78</v>
      </c>
      <c r="I41" s="12">
        <v>0</v>
      </c>
      <c r="J41" s="12">
        <v>0</v>
      </c>
      <c r="K41" s="13">
        <v>0</v>
      </c>
      <c r="L41" s="13">
        <v>0</v>
      </c>
      <c r="M41" s="16"/>
    </row>
    <row r="42" spans="1:13" ht="68.25" customHeight="1">
      <c r="A42" s="24">
        <v>25</v>
      </c>
      <c r="B42" s="24">
        <f>VLOOKUP(C42,Ord19210!A:H,3,FALSE)</f>
        <v>59</v>
      </c>
      <c r="C42" s="24" t="s">
        <v>137</v>
      </c>
      <c r="D42" s="9" t="s">
        <v>138</v>
      </c>
      <c r="E42" s="10" t="s">
        <v>16</v>
      </c>
      <c r="F42" s="11" t="s">
        <v>139</v>
      </c>
      <c r="G42" s="9" t="s">
        <v>140</v>
      </c>
      <c r="H42" s="10" t="s">
        <v>19</v>
      </c>
      <c r="I42" s="12">
        <v>1500000</v>
      </c>
      <c r="J42" s="12">
        <v>1500000</v>
      </c>
      <c r="K42" s="13">
        <v>0</v>
      </c>
      <c r="L42" s="13">
        <v>0</v>
      </c>
      <c r="M42" s="12">
        <v>0</v>
      </c>
    </row>
    <row r="43" spans="1:13" ht="93" customHeight="1">
      <c r="A43" s="24">
        <v>25</v>
      </c>
      <c r="B43" s="24">
        <f>VLOOKUP(C43,Ord19210!A:H,3,FALSE)</f>
        <v>59</v>
      </c>
      <c r="C43" s="24" t="s">
        <v>137</v>
      </c>
      <c r="D43" s="9" t="s">
        <v>138</v>
      </c>
      <c r="E43" s="10" t="s">
        <v>36</v>
      </c>
      <c r="F43" s="11" t="s">
        <v>141</v>
      </c>
      <c r="G43" s="9" t="s">
        <v>142</v>
      </c>
      <c r="H43" s="10" t="s">
        <v>143</v>
      </c>
      <c r="I43" s="12">
        <v>2909809</v>
      </c>
      <c r="J43" s="12">
        <v>0</v>
      </c>
      <c r="K43" s="13">
        <v>0</v>
      </c>
      <c r="L43" s="13">
        <v>0</v>
      </c>
      <c r="M43" s="12">
        <v>2909809</v>
      </c>
    </row>
    <row r="44" spans="1:13" ht="106.15" customHeight="1">
      <c r="A44" s="24" t="s">
        <v>144</v>
      </c>
      <c r="B44" s="24">
        <f>VLOOKUP(C44,Ord19210!A:H,3,FALSE)</f>
        <v>60</v>
      </c>
      <c r="C44" s="24" t="s">
        <v>145</v>
      </c>
      <c r="D44" s="9" t="s">
        <v>146</v>
      </c>
      <c r="E44" s="10" t="s">
        <v>16</v>
      </c>
      <c r="F44" s="11" t="s">
        <v>147</v>
      </c>
      <c r="G44" s="9" t="s">
        <v>148</v>
      </c>
      <c r="H44" s="10" t="s">
        <v>78</v>
      </c>
      <c r="I44" s="12">
        <v>0</v>
      </c>
      <c r="J44" s="12">
        <v>0</v>
      </c>
      <c r="K44" s="13">
        <v>0</v>
      </c>
      <c r="L44" s="13">
        <v>0</v>
      </c>
      <c r="M44" s="16"/>
    </row>
    <row r="45" spans="1:13" ht="69" customHeight="1">
      <c r="A45" s="24" t="s">
        <v>144</v>
      </c>
      <c r="B45" s="24">
        <f>VLOOKUP(C45,Ord19210!A:H,3,FALSE)</f>
        <v>60</v>
      </c>
      <c r="C45" s="24" t="s">
        <v>145</v>
      </c>
      <c r="D45" s="9" t="s">
        <v>146</v>
      </c>
      <c r="E45" s="10" t="s">
        <v>36</v>
      </c>
      <c r="F45" s="11" t="s">
        <v>149</v>
      </c>
      <c r="G45" s="9" t="s">
        <v>150</v>
      </c>
      <c r="H45" s="10" t="s">
        <v>78</v>
      </c>
      <c r="I45" s="12">
        <v>0</v>
      </c>
      <c r="J45" s="12">
        <v>0</v>
      </c>
      <c r="K45" s="13">
        <v>0</v>
      </c>
      <c r="L45" s="13">
        <v>0</v>
      </c>
      <c r="M45" s="16"/>
    </row>
    <row r="46" spans="1:13" ht="79.5" customHeight="1">
      <c r="A46" s="24">
        <v>29</v>
      </c>
      <c r="B46" s="24">
        <f>VLOOKUP(C46,Ord19210!A:H,3,FALSE)</f>
        <v>63</v>
      </c>
      <c r="C46" s="24" t="s">
        <v>151</v>
      </c>
      <c r="D46" s="9" t="s">
        <v>152</v>
      </c>
      <c r="E46" s="10" t="s">
        <v>16</v>
      </c>
      <c r="F46" s="11" t="s">
        <v>153</v>
      </c>
      <c r="G46" s="9" t="s">
        <v>154</v>
      </c>
      <c r="H46" s="10" t="s">
        <v>19</v>
      </c>
      <c r="I46" s="12">
        <v>76579264</v>
      </c>
      <c r="J46" s="12">
        <v>76579264</v>
      </c>
      <c r="K46" s="13">
        <v>0</v>
      </c>
      <c r="L46" s="13">
        <v>0</v>
      </c>
      <c r="M46" s="12">
        <v>0</v>
      </c>
    </row>
    <row r="47" spans="1:13" ht="67.5" customHeight="1">
      <c r="A47" s="24">
        <v>29</v>
      </c>
      <c r="B47" s="24">
        <f>VLOOKUP(C47,Ord19210!A:H,3,FALSE)</f>
        <v>63</v>
      </c>
      <c r="C47" s="24" t="s">
        <v>151</v>
      </c>
      <c r="D47" s="9" t="s">
        <v>152</v>
      </c>
      <c r="E47" s="10" t="s">
        <v>36</v>
      </c>
      <c r="F47" s="11" t="s">
        <v>155</v>
      </c>
      <c r="G47" s="9" t="s">
        <v>156</v>
      </c>
      <c r="H47" s="10" t="s">
        <v>31</v>
      </c>
      <c r="I47" s="12">
        <v>2006000</v>
      </c>
      <c r="J47" s="12">
        <v>2006000</v>
      </c>
      <c r="K47" s="13">
        <v>0</v>
      </c>
      <c r="L47" s="13">
        <v>0</v>
      </c>
      <c r="M47" s="12">
        <v>0</v>
      </c>
    </row>
    <row r="48" spans="1:13" ht="93" customHeight="1">
      <c r="A48" s="24">
        <v>29</v>
      </c>
      <c r="B48" s="24">
        <f>VLOOKUP(C48,Ord19210!A:H,3,FALSE)</f>
        <v>63</v>
      </c>
      <c r="C48" s="24" t="s">
        <v>151</v>
      </c>
      <c r="D48" s="9" t="s">
        <v>152</v>
      </c>
      <c r="E48" s="10" t="s">
        <v>39</v>
      </c>
      <c r="F48" s="11" t="s">
        <v>157</v>
      </c>
      <c r="G48" s="9" t="s">
        <v>158</v>
      </c>
      <c r="H48" s="10" t="s">
        <v>31</v>
      </c>
      <c r="I48" s="12">
        <v>6000000</v>
      </c>
      <c r="J48" s="12">
        <v>6000000</v>
      </c>
      <c r="K48" s="13">
        <v>0</v>
      </c>
      <c r="L48" s="13">
        <v>0</v>
      </c>
      <c r="M48" s="12">
        <v>0</v>
      </c>
    </row>
    <row r="49" spans="1:13" ht="81" customHeight="1">
      <c r="A49" s="24">
        <v>30</v>
      </c>
      <c r="B49" s="24">
        <f>VLOOKUP(C49,Ord19210!A:H,3,FALSE)</f>
        <v>69</v>
      </c>
      <c r="C49" s="24" t="s">
        <v>159</v>
      </c>
      <c r="D49" s="9" t="s">
        <v>160</v>
      </c>
      <c r="E49" s="10" t="s">
        <v>16</v>
      </c>
      <c r="F49" s="11" t="s">
        <v>161</v>
      </c>
      <c r="G49" s="49" t="s">
        <v>162</v>
      </c>
      <c r="H49" s="10" t="s">
        <v>31</v>
      </c>
      <c r="I49" s="12">
        <v>6000000</v>
      </c>
      <c r="J49" s="12">
        <v>0</v>
      </c>
      <c r="K49" s="13">
        <v>0</v>
      </c>
      <c r="L49" s="13">
        <v>0</v>
      </c>
      <c r="M49" s="12">
        <v>6000000</v>
      </c>
    </row>
    <row r="50" spans="1:13" ht="53.25" customHeight="1">
      <c r="A50" s="24">
        <v>31</v>
      </c>
      <c r="B50" s="24">
        <f>VLOOKUP(C50,Ord19210!A:H,3,FALSE)</f>
        <v>70</v>
      </c>
      <c r="C50" s="24" t="s">
        <v>163</v>
      </c>
      <c r="D50" s="9" t="s">
        <v>164</v>
      </c>
      <c r="E50" s="10" t="s">
        <v>39</v>
      </c>
      <c r="F50" s="11" t="s">
        <v>165</v>
      </c>
      <c r="G50" s="9" t="s">
        <v>166</v>
      </c>
      <c r="H50" s="10" t="s">
        <v>143</v>
      </c>
      <c r="I50" s="12">
        <v>298548</v>
      </c>
      <c r="J50" s="12">
        <v>0</v>
      </c>
      <c r="K50" s="13">
        <v>0</v>
      </c>
      <c r="L50" s="13">
        <v>0</v>
      </c>
      <c r="M50" s="12">
        <v>298548</v>
      </c>
    </row>
    <row r="51" spans="1:13" ht="30" customHeight="1">
      <c r="A51" s="24">
        <v>32</v>
      </c>
      <c r="B51" s="24">
        <f>VLOOKUP(C51,Ord19210!A:H,3,FALSE)</f>
        <v>77</v>
      </c>
      <c r="C51" s="24" t="s">
        <v>167</v>
      </c>
      <c r="D51" s="9" t="s">
        <v>168</v>
      </c>
      <c r="E51" s="10" t="s">
        <v>39</v>
      </c>
      <c r="F51" s="11" t="s">
        <v>169</v>
      </c>
      <c r="G51" s="9" t="s">
        <v>170</v>
      </c>
      <c r="H51" s="10" t="s">
        <v>19</v>
      </c>
      <c r="I51" s="12">
        <v>283938</v>
      </c>
      <c r="J51" s="12">
        <v>0</v>
      </c>
      <c r="K51" s="13">
        <v>0</v>
      </c>
      <c r="L51" s="13">
        <v>0</v>
      </c>
      <c r="M51" s="12">
        <v>283938</v>
      </c>
    </row>
    <row r="52" spans="1:13" ht="66" customHeight="1">
      <c r="A52" s="24">
        <v>33</v>
      </c>
      <c r="B52" s="24">
        <f>VLOOKUP(C52,Ord19210!A:H,3,FALSE)</f>
        <v>78</v>
      </c>
      <c r="C52" s="24" t="s">
        <v>171</v>
      </c>
      <c r="D52" s="9" t="s">
        <v>172</v>
      </c>
      <c r="E52" s="10" t="s">
        <v>16</v>
      </c>
      <c r="F52" s="11" t="s">
        <v>173</v>
      </c>
      <c r="G52" s="9" t="s">
        <v>174</v>
      </c>
      <c r="H52" s="10" t="s">
        <v>31</v>
      </c>
      <c r="I52" s="12">
        <v>0</v>
      </c>
      <c r="J52" s="12">
        <v>0</v>
      </c>
      <c r="K52" s="13">
        <v>5</v>
      </c>
      <c r="L52" s="13">
        <v>0</v>
      </c>
      <c r="M52" s="16"/>
    </row>
    <row r="53" spans="1:13" ht="47.25" customHeight="1">
      <c r="A53" s="24">
        <v>33</v>
      </c>
      <c r="B53" s="24">
        <f>VLOOKUP(C53,Ord19210!A:H,3,FALSE)</f>
        <v>78</v>
      </c>
      <c r="C53" s="24" t="s">
        <v>171</v>
      </c>
      <c r="D53" s="9" t="s">
        <v>172</v>
      </c>
      <c r="E53" s="10" t="s">
        <v>39</v>
      </c>
      <c r="F53" s="11" t="s">
        <v>169</v>
      </c>
      <c r="G53" s="9" t="s">
        <v>170</v>
      </c>
      <c r="H53" s="10" t="s">
        <v>175</v>
      </c>
      <c r="I53" s="12">
        <v>366878</v>
      </c>
      <c r="J53" s="12">
        <v>0</v>
      </c>
      <c r="K53" s="13">
        <v>0</v>
      </c>
      <c r="L53" s="13">
        <v>0</v>
      </c>
      <c r="M53" s="12">
        <v>366878</v>
      </c>
    </row>
    <row r="54" spans="1:13" ht="31.5" customHeight="1">
      <c r="A54" s="24">
        <v>34</v>
      </c>
      <c r="B54" s="24">
        <f>VLOOKUP(C54,Ord19210!A:H,3,FALSE)</f>
        <v>82</v>
      </c>
      <c r="C54" s="24" t="s">
        <v>176</v>
      </c>
      <c r="D54" s="9" t="s">
        <v>177</v>
      </c>
      <c r="E54" s="10" t="s">
        <v>39</v>
      </c>
      <c r="F54" s="11" t="s">
        <v>169</v>
      </c>
      <c r="G54" s="9" t="s">
        <v>170</v>
      </c>
      <c r="H54" s="10" t="s">
        <v>19</v>
      </c>
      <c r="I54" s="12">
        <v>52136</v>
      </c>
      <c r="J54" s="12">
        <v>0</v>
      </c>
      <c r="K54" s="13">
        <v>0</v>
      </c>
      <c r="L54" s="13">
        <v>0</v>
      </c>
      <c r="M54" s="12">
        <v>52136</v>
      </c>
    </row>
    <row r="55" spans="1:13" ht="42" customHeight="1">
      <c r="A55" s="24">
        <v>35</v>
      </c>
      <c r="B55" s="24">
        <f>VLOOKUP(C55,Ord19210!A:H,3,FALSE)</f>
        <v>84</v>
      </c>
      <c r="C55" s="24" t="s">
        <v>178</v>
      </c>
      <c r="D55" s="9" t="s">
        <v>179</v>
      </c>
      <c r="E55" s="10" t="s">
        <v>16</v>
      </c>
      <c r="F55" s="11" t="s">
        <v>180</v>
      </c>
      <c r="G55" s="9" t="s">
        <v>181</v>
      </c>
      <c r="H55" s="10" t="s">
        <v>26</v>
      </c>
      <c r="I55" s="12">
        <v>0</v>
      </c>
      <c r="J55" s="12">
        <v>0</v>
      </c>
      <c r="K55" s="13">
        <v>5</v>
      </c>
      <c r="L55" s="13">
        <v>0</v>
      </c>
      <c r="M55" s="16"/>
    </row>
    <row r="56" spans="1:13" ht="30.75" customHeight="1">
      <c r="A56" s="24">
        <v>36</v>
      </c>
      <c r="B56" s="24">
        <f>VLOOKUP(C56,Ord19210!A:H,3,FALSE)</f>
        <v>86</v>
      </c>
      <c r="C56" s="24" t="s">
        <v>182</v>
      </c>
      <c r="D56" s="9" t="s">
        <v>183</v>
      </c>
      <c r="E56" s="10" t="s">
        <v>39</v>
      </c>
      <c r="F56" s="11" t="s">
        <v>184</v>
      </c>
      <c r="G56" s="9" t="s">
        <v>185</v>
      </c>
      <c r="H56" s="10" t="s">
        <v>175</v>
      </c>
      <c r="I56" s="12">
        <v>96000</v>
      </c>
      <c r="J56" s="12">
        <v>96000</v>
      </c>
      <c r="K56" s="13">
        <v>0</v>
      </c>
      <c r="L56" s="13">
        <v>0</v>
      </c>
      <c r="M56" s="12">
        <v>0</v>
      </c>
    </row>
    <row r="57" spans="1:13" ht="42.75" customHeight="1">
      <c r="A57" s="24">
        <v>37</v>
      </c>
      <c r="B57" s="24">
        <f>VLOOKUP(C57,Ord19210!A:H,3,FALSE)</f>
        <v>87</v>
      </c>
      <c r="C57" s="24" t="s">
        <v>186</v>
      </c>
      <c r="D57" s="9" t="s">
        <v>187</v>
      </c>
      <c r="E57" s="10" t="s">
        <v>16</v>
      </c>
      <c r="F57" s="11" t="s">
        <v>188</v>
      </c>
      <c r="G57" s="9" t="s">
        <v>189</v>
      </c>
      <c r="H57" s="10" t="s">
        <v>31</v>
      </c>
      <c r="I57" s="12">
        <v>510000</v>
      </c>
      <c r="J57" s="12">
        <v>510000</v>
      </c>
      <c r="K57" s="13">
        <v>0</v>
      </c>
      <c r="L57" s="13">
        <v>0</v>
      </c>
      <c r="M57" s="12">
        <v>0</v>
      </c>
    </row>
    <row r="58" spans="1:13" ht="55.5" customHeight="1">
      <c r="A58" s="24">
        <v>38</v>
      </c>
      <c r="B58" s="24">
        <f>VLOOKUP(C58,Ord19210!A:H,3,FALSE)</f>
        <v>92</v>
      </c>
      <c r="C58" s="24" t="s">
        <v>190</v>
      </c>
      <c r="D58" s="9" t="s">
        <v>191</v>
      </c>
      <c r="E58" s="10" t="s">
        <v>16</v>
      </c>
      <c r="F58" s="11" t="s">
        <v>192</v>
      </c>
      <c r="G58" s="9" t="s">
        <v>193</v>
      </c>
      <c r="H58" s="10" t="s">
        <v>31</v>
      </c>
      <c r="I58" s="12">
        <v>0</v>
      </c>
      <c r="J58" s="12">
        <v>0</v>
      </c>
      <c r="K58" s="13">
        <v>6</v>
      </c>
      <c r="L58" s="13">
        <v>0</v>
      </c>
      <c r="M58" s="16"/>
    </row>
    <row r="59" spans="1:13" ht="30.75" customHeight="1">
      <c r="A59" s="24">
        <v>38</v>
      </c>
      <c r="B59" s="24">
        <f>VLOOKUP(C59,Ord19210!A:H,3,FALSE)</f>
        <v>92</v>
      </c>
      <c r="C59" s="24" t="s">
        <v>190</v>
      </c>
      <c r="D59" s="9" t="s">
        <v>191</v>
      </c>
      <c r="E59" s="10" t="s">
        <v>39</v>
      </c>
      <c r="F59" s="11" t="s">
        <v>169</v>
      </c>
      <c r="G59" s="9" t="s">
        <v>170</v>
      </c>
      <c r="H59" s="10" t="s">
        <v>19</v>
      </c>
      <c r="I59" s="12">
        <v>238893</v>
      </c>
      <c r="J59" s="12">
        <v>0</v>
      </c>
      <c r="K59" s="13">
        <v>0</v>
      </c>
      <c r="L59" s="13">
        <v>0</v>
      </c>
      <c r="M59" s="12">
        <v>238893</v>
      </c>
    </row>
    <row r="60" spans="1:13" ht="93.75" customHeight="1">
      <c r="A60" s="24">
        <v>39</v>
      </c>
      <c r="B60" s="24">
        <f>VLOOKUP(C60,Ord19210!A:H,3,FALSE)</f>
        <v>95</v>
      </c>
      <c r="C60" s="24" t="s">
        <v>194</v>
      </c>
      <c r="D60" s="9" t="s">
        <v>195</v>
      </c>
      <c r="E60" s="10" t="s">
        <v>16</v>
      </c>
      <c r="F60" s="11" t="s">
        <v>196</v>
      </c>
      <c r="G60" s="9" t="s">
        <v>197</v>
      </c>
      <c r="H60" s="10" t="s">
        <v>19</v>
      </c>
      <c r="I60" s="12">
        <v>0</v>
      </c>
      <c r="J60" s="12">
        <v>0</v>
      </c>
      <c r="K60" s="13">
        <v>1</v>
      </c>
      <c r="L60" s="13">
        <v>0</v>
      </c>
      <c r="M60" s="16"/>
    </row>
    <row r="61" spans="1:13" ht="106.5" customHeight="1">
      <c r="A61" s="24">
        <v>39</v>
      </c>
      <c r="B61" s="24">
        <f>VLOOKUP(C61,Ord19210!A:H,3,FALSE)</f>
        <v>95</v>
      </c>
      <c r="C61" s="24" t="s">
        <v>194</v>
      </c>
      <c r="D61" s="9" t="s">
        <v>195</v>
      </c>
      <c r="E61" s="10" t="s">
        <v>36</v>
      </c>
      <c r="F61" s="11" t="s">
        <v>198</v>
      </c>
      <c r="G61" s="9" t="s">
        <v>199</v>
      </c>
      <c r="H61" s="10" t="s">
        <v>143</v>
      </c>
      <c r="I61" s="12">
        <v>2909809</v>
      </c>
      <c r="J61" s="12">
        <v>2520131</v>
      </c>
      <c r="K61" s="13">
        <v>0</v>
      </c>
      <c r="L61" s="13">
        <v>0</v>
      </c>
      <c r="M61" s="12">
        <v>389678</v>
      </c>
    </row>
    <row r="62" spans="1:13" ht="81" customHeight="1">
      <c r="A62" s="24">
        <v>40</v>
      </c>
      <c r="B62" s="24">
        <f>VLOOKUP(C62,Ord19210!A:H,3,FALSE)</f>
        <v>97</v>
      </c>
      <c r="C62" s="24" t="s">
        <v>200</v>
      </c>
      <c r="D62" s="9" t="s">
        <v>201</v>
      </c>
      <c r="E62" s="10" t="s">
        <v>16</v>
      </c>
      <c r="F62" s="11" t="s">
        <v>202</v>
      </c>
      <c r="G62" s="9" t="s">
        <v>203</v>
      </c>
      <c r="H62" s="10" t="s">
        <v>31</v>
      </c>
      <c r="I62" s="12">
        <v>0</v>
      </c>
      <c r="J62" s="12">
        <v>0</v>
      </c>
      <c r="K62" s="13">
        <v>8</v>
      </c>
      <c r="L62" s="13">
        <v>0</v>
      </c>
      <c r="M62" s="16"/>
    </row>
    <row r="63" spans="1:13" ht="31.5" customHeight="1">
      <c r="A63" s="24">
        <v>41</v>
      </c>
      <c r="B63" s="24">
        <f>VLOOKUP(C63,Ord19210!A:H,3,FALSE)</f>
        <v>98</v>
      </c>
      <c r="C63" s="24" t="s">
        <v>204</v>
      </c>
      <c r="D63" s="9" t="s">
        <v>205</v>
      </c>
      <c r="E63" s="10" t="s">
        <v>39</v>
      </c>
      <c r="F63" s="11" t="s">
        <v>169</v>
      </c>
      <c r="G63" s="9" t="s">
        <v>170</v>
      </c>
      <c r="H63" s="10" t="s">
        <v>19</v>
      </c>
      <c r="I63" s="12">
        <v>197331</v>
      </c>
      <c r="J63" s="12">
        <v>0</v>
      </c>
      <c r="K63" s="13">
        <v>0</v>
      </c>
      <c r="L63" s="13">
        <v>0</v>
      </c>
      <c r="M63" s="12">
        <v>197331</v>
      </c>
    </row>
    <row r="64" spans="1:13" ht="29.25" customHeight="1">
      <c r="A64" s="24">
        <v>42</v>
      </c>
      <c r="B64" s="24">
        <f>VLOOKUP(C64,Ord19210!A:H,3,FALSE)</f>
        <v>99</v>
      </c>
      <c r="C64" s="24" t="s">
        <v>206</v>
      </c>
      <c r="D64" s="9" t="s">
        <v>207</v>
      </c>
      <c r="E64" s="10" t="s">
        <v>16</v>
      </c>
      <c r="F64" s="11" t="s">
        <v>208</v>
      </c>
      <c r="G64" s="9" t="s">
        <v>209</v>
      </c>
      <c r="H64" s="10" t="s">
        <v>175</v>
      </c>
      <c r="I64" s="12">
        <v>51854</v>
      </c>
      <c r="J64" s="12">
        <v>0</v>
      </c>
      <c r="K64" s="13">
        <v>0</v>
      </c>
      <c r="L64" s="13">
        <v>0</v>
      </c>
      <c r="M64" s="12">
        <v>51854</v>
      </c>
    </row>
    <row r="65" spans="1:13" ht="69.75" customHeight="1">
      <c r="A65" s="24">
        <v>43</v>
      </c>
      <c r="B65" s="24">
        <f>VLOOKUP(C65,Ord19210!A:H,3,FALSE)</f>
        <v>100</v>
      </c>
      <c r="C65" s="24" t="s">
        <v>210</v>
      </c>
      <c r="D65" s="9" t="s">
        <v>211</v>
      </c>
      <c r="E65" s="10" t="s">
        <v>36</v>
      </c>
      <c r="F65" s="11" t="s">
        <v>196</v>
      </c>
      <c r="G65" s="9" t="s">
        <v>212</v>
      </c>
      <c r="H65" s="10" t="s">
        <v>19</v>
      </c>
      <c r="I65" s="14">
        <v>-1143493</v>
      </c>
      <c r="J65" s="14">
        <v>-1143493</v>
      </c>
      <c r="K65" s="15">
        <v>-1</v>
      </c>
      <c r="L65" s="13">
        <v>0</v>
      </c>
      <c r="M65" s="12">
        <v>0</v>
      </c>
    </row>
    <row r="66" spans="1:13" ht="69" customHeight="1">
      <c r="A66" s="24">
        <v>43</v>
      </c>
      <c r="B66" s="24">
        <f>VLOOKUP(C66,Ord19210!A:H,3,FALSE)</f>
        <v>100</v>
      </c>
      <c r="C66" s="24" t="s">
        <v>210</v>
      </c>
      <c r="D66" s="9" t="s">
        <v>211</v>
      </c>
      <c r="E66" s="10" t="s">
        <v>39</v>
      </c>
      <c r="F66" s="11" t="s">
        <v>213</v>
      </c>
      <c r="G66" s="9" t="s">
        <v>214</v>
      </c>
      <c r="H66" s="10" t="s">
        <v>26</v>
      </c>
      <c r="I66" s="12">
        <v>0</v>
      </c>
      <c r="J66" s="12">
        <v>0</v>
      </c>
      <c r="K66" s="13">
        <v>1</v>
      </c>
      <c r="L66" s="13">
        <v>0</v>
      </c>
      <c r="M66" s="12">
        <v>0</v>
      </c>
    </row>
    <row r="67" spans="1:13" ht="129.75" customHeight="1">
      <c r="A67" s="24">
        <v>43</v>
      </c>
      <c r="B67" s="24">
        <f>VLOOKUP(C67,Ord19210!A:H,3,FALSE)</f>
        <v>100</v>
      </c>
      <c r="C67" s="24" t="s">
        <v>210</v>
      </c>
      <c r="D67" s="9" t="s">
        <v>211</v>
      </c>
      <c r="E67" s="10" t="s">
        <v>48</v>
      </c>
      <c r="F67" s="11" t="s">
        <v>215</v>
      </c>
      <c r="G67" s="9" t="s">
        <v>216</v>
      </c>
      <c r="H67" s="9"/>
      <c r="I67" s="12">
        <v>4000000</v>
      </c>
      <c r="J67" s="12">
        <v>4000000</v>
      </c>
      <c r="K67" s="13">
        <v>4.55</v>
      </c>
      <c r="L67" s="13">
        <v>0</v>
      </c>
      <c r="M67" s="12">
        <v>0</v>
      </c>
    </row>
    <row r="68" spans="1:13" ht="54" customHeight="1">
      <c r="A68" s="24">
        <v>43</v>
      </c>
      <c r="B68" s="24">
        <f>VLOOKUP(C68,Ord19210!A:H,3,FALSE)</f>
        <v>100</v>
      </c>
      <c r="C68" s="24" t="s">
        <v>210</v>
      </c>
      <c r="D68" s="9" t="s">
        <v>211</v>
      </c>
      <c r="E68" s="10" t="s">
        <v>59</v>
      </c>
      <c r="F68" s="11" t="s">
        <v>217</v>
      </c>
      <c r="G68" s="9" t="s">
        <v>218</v>
      </c>
      <c r="H68" s="10" t="s">
        <v>31</v>
      </c>
      <c r="I68" s="12">
        <v>336043</v>
      </c>
      <c r="J68" s="12">
        <v>0</v>
      </c>
      <c r="K68" s="13">
        <v>0</v>
      </c>
      <c r="L68" s="13">
        <v>0</v>
      </c>
      <c r="M68" s="12">
        <v>336043</v>
      </c>
    </row>
    <row r="69" spans="1:13" ht="47.25" customHeight="1">
      <c r="A69" s="24" t="s">
        <v>219</v>
      </c>
      <c r="B69" s="24">
        <f>VLOOKUP(C69,Ord19210!A:H,3,FALSE)</f>
        <v>106</v>
      </c>
      <c r="C69" s="24" t="s">
        <v>220</v>
      </c>
      <c r="D69" s="9" t="s">
        <v>221</v>
      </c>
      <c r="E69" s="10" t="s">
        <v>16</v>
      </c>
      <c r="F69" s="11" t="s">
        <v>222</v>
      </c>
      <c r="G69" s="9" t="s">
        <v>223</v>
      </c>
      <c r="H69" s="10" t="s">
        <v>19</v>
      </c>
      <c r="I69" s="12">
        <v>10838348</v>
      </c>
      <c r="J69" s="12">
        <v>10838348</v>
      </c>
      <c r="K69" s="13">
        <v>0</v>
      </c>
      <c r="L69" s="13">
        <v>0</v>
      </c>
      <c r="M69" s="12">
        <v>0</v>
      </c>
    </row>
    <row r="70" spans="1:13" ht="54" customHeight="1">
      <c r="A70" s="24" t="s">
        <v>219</v>
      </c>
      <c r="B70" s="24">
        <f>VLOOKUP(C70,Ord19210!A:H,3,FALSE)</f>
        <v>106</v>
      </c>
      <c r="C70" s="24" t="s">
        <v>220</v>
      </c>
      <c r="D70" s="9" t="s">
        <v>221</v>
      </c>
      <c r="E70" s="10" t="s">
        <v>36</v>
      </c>
      <c r="F70" s="11" t="s">
        <v>224</v>
      </c>
      <c r="G70" s="9" t="s">
        <v>225</v>
      </c>
      <c r="H70" s="10" t="s">
        <v>19</v>
      </c>
      <c r="I70" s="12">
        <v>5302791</v>
      </c>
      <c r="J70" s="12">
        <v>5302791</v>
      </c>
      <c r="K70" s="13">
        <v>0</v>
      </c>
      <c r="L70" s="13">
        <v>0</v>
      </c>
      <c r="M70" s="12">
        <v>0</v>
      </c>
    </row>
    <row r="71" spans="1:13" ht="54.75" customHeight="1">
      <c r="A71" s="24" t="s">
        <v>219</v>
      </c>
      <c r="B71" s="24">
        <f>VLOOKUP(C71,Ord19210!A:H,3,FALSE)</f>
        <v>106</v>
      </c>
      <c r="C71" s="24" t="s">
        <v>220</v>
      </c>
      <c r="D71" s="9" t="s">
        <v>221</v>
      </c>
      <c r="E71" s="10" t="s">
        <v>39</v>
      </c>
      <c r="F71" s="11" t="s">
        <v>226</v>
      </c>
      <c r="G71" s="9" t="s">
        <v>227</v>
      </c>
      <c r="H71" s="10" t="s">
        <v>19</v>
      </c>
      <c r="I71" s="12">
        <v>1000000</v>
      </c>
      <c r="J71" s="12">
        <v>1000000</v>
      </c>
      <c r="K71" s="13">
        <v>0</v>
      </c>
      <c r="L71" s="13">
        <v>0</v>
      </c>
      <c r="M71" s="12">
        <v>0</v>
      </c>
    </row>
    <row r="72" spans="1:13" ht="56.25" customHeight="1">
      <c r="A72" s="24" t="s">
        <v>219</v>
      </c>
      <c r="B72" s="24">
        <f>VLOOKUP(C72,Ord19210!A:H,3,FALSE)</f>
        <v>106</v>
      </c>
      <c r="C72" s="24" t="s">
        <v>220</v>
      </c>
      <c r="D72" s="9" t="s">
        <v>221</v>
      </c>
      <c r="E72" s="10" t="s">
        <v>48</v>
      </c>
      <c r="F72" s="11" t="s">
        <v>81</v>
      </c>
      <c r="G72" s="9" t="s">
        <v>82</v>
      </c>
      <c r="H72" s="10" t="s">
        <v>26</v>
      </c>
      <c r="I72" s="12">
        <v>90000</v>
      </c>
      <c r="J72" s="12">
        <v>90000</v>
      </c>
      <c r="K72" s="13">
        <v>0</v>
      </c>
      <c r="L72" s="13">
        <v>0</v>
      </c>
      <c r="M72" s="12">
        <v>0</v>
      </c>
    </row>
    <row r="73" spans="1:13" ht="68.25" customHeight="1">
      <c r="A73" s="24" t="s">
        <v>219</v>
      </c>
      <c r="B73" s="24">
        <f>VLOOKUP(C73,Ord19210!A:H,3,FALSE)</f>
        <v>106</v>
      </c>
      <c r="C73" s="24" t="s">
        <v>220</v>
      </c>
      <c r="D73" s="9" t="s">
        <v>221</v>
      </c>
      <c r="E73" s="10" t="s">
        <v>59</v>
      </c>
      <c r="F73" s="11" t="s">
        <v>228</v>
      </c>
      <c r="G73" s="9" t="s">
        <v>229</v>
      </c>
      <c r="H73" s="10" t="s">
        <v>78</v>
      </c>
      <c r="I73" s="12">
        <v>0</v>
      </c>
      <c r="J73" s="12">
        <v>0</v>
      </c>
      <c r="K73" s="13">
        <v>0</v>
      </c>
      <c r="L73" s="13">
        <v>0</v>
      </c>
      <c r="M73" s="16"/>
    </row>
    <row r="74" spans="1:13" ht="27.75" customHeight="1">
      <c r="A74" s="24">
        <v>47</v>
      </c>
      <c r="B74" s="24">
        <f>VLOOKUP(C74,Ord19210!A:H,3,FALSE)</f>
        <v>107</v>
      </c>
      <c r="C74" s="24" t="s">
        <v>230</v>
      </c>
      <c r="D74" s="9" t="s">
        <v>231</v>
      </c>
      <c r="E74" s="10" t="s">
        <v>16</v>
      </c>
      <c r="F74" s="11" t="s">
        <v>232</v>
      </c>
      <c r="G74" s="9" t="s">
        <v>233</v>
      </c>
      <c r="H74" s="10" t="s">
        <v>175</v>
      </c>
      <c r="I74" s="12">
        <v>292332</v>
      </c>
      <c r="J74" s="12">
        <v>0</v>
      </c>
      <c r="K74" s="13">
        <v>0</v>
      </c>
      <c r="L74" s="13">
        <v>0</v>
      </c>
      <c r="M74" s="12">
        <v>292332</v>
      </c>
    </row>
    <row r="75" spans="1:13" ht="30" customHeight="1">
      <c r="A75" s="24">
        <v>48</v>
      </c>
      <c r="B75" s="24">
        <f>VLOOKUP(C75,Ord19210!A:H,3,FALSE)</f>
        <v>108</v>
      </c>
      <c r="C75" s="24" t="s">
        <v>234</v>
      </c>
      <c r="D75" s="9" t="s">
        <v>235</v>
      </c>
      <c r="E75" s="10" t="s">
        <v>16</v>
      </c>
      <c r="F75" s="11" t="s">
        <v>236</v>
      </c>
      <c r="G75" s="9" t="s">
        <v>237</v>
      </c>
      <c r="H75" s="10" t="s">
        <v>31</v>
      </c>
      <c r="I75" s="12">
        <v>82851</v>
      </c>
      <c r="J75" s="12">
        <v>0</v>
      </c>
      <c r="K75" s="13">
        <v>1</v>
      </c>
      <c r="L75" s="13">
        <v>0</v>
      </c>
      <c r="M75" s="12">
        <v>82851</v>
      </c>
    </row>
    <row r="76" spans="1:13" ht="29.25" customHeight="1">
      <c r="A76" s="24" t="s">
        <v>238</v>
      </c>
      <c r="B76" s="24">
        <f>VLOOKUP(C76,Ord19210!A:H,3,FALSE)</f>
        <v>112</v>
      </c>
      <c r="C76" s="24" t="s">
        <v>239</v>
      </c>
      <c r="D76" s="9" t="s">
        <v>240</v>
      </c>
      <c r="E76" s="10" t="s">
        <v>16</v>
      </c>
      <c r="F76" s="11" t="s">
        <v>241</v>
      </c>
      <c r="G76" s="9" t="s">
        <v>242</v>
      </c>
      <c r="H76" s="10" t="s">
        <v>175</v>
      </c>
      <c r="I76" s="14">
        <v>-890017</v>
      </c>
      <c r="J76" s="12">
        <v>0</v>
      </c>
      <c r="K76" s="13">
        <v>0</v>
      </c>
      <c r="L76" s="13">
        <v>0</v>
      </c>
      <c r="M76" s="14">
        <v>-890017</v>
      </c>
    </row>
    <row r="77" spans="1:13" ht="35.65" customHeight="1">
      <c r="A77" s="24" t="s">
        <v>238</v>
      </c>
      <c r="B77" s="24">
        <f>VLOOKUP(C77,Ord19210!A:H,3,FALSE)</f>
        <v>112</v>
      </c>
      <c r="C77" s="24" t="s">
        <v>239</v>
      </c>
      <c r="D77" s="9" t="s">
        <v>240</v>
      </c>
      <c r="E77" s="10" t="s">
        <v>36</v>
      </c>
      <c r="F77" s="11" t="s">
        <v>243</v>
      </c>
      <c r="G77" s="9" t="s">
        <v>244</v>
      </c>
      <c r="H77" s="10" t="s">
        <v>31</v>
      </c>
      <c r="I77" s="12">
        <v>50000</v>
      </c>
      <c r="J77" s="12">
        <v>0</v>
      </c>
      <c r="K77" s="13">
        <v>0</v>
      </c>
      <c r="L77" s="13">
        <v>0</v>
      </c>
      <c r="M77" s="12">
        <v>50000</v>
      </c>
    </row>
    <row r="78" spans="4:13" ht="132.75" customHeight="1" hidden="1">
      <c r="D78" s="9"/>
      <c r="E78" s="10"/>
      <c r="F78" s="11"/>
      <c r="G78" s="9"/>
      <c r="H78" s="10"/>
      <c r="I78" s="12"/>
      <c r="J78" s="12"/>
      <c r="K78" s="13"/>
      <c r="L78" s="13"/>
      <c r="M78" s="16"/>
    </row>
    <row r="79" spans="1:13" ht="134.25" customHeight="1">
      <c r="A79" s="24" t="s">
        <v>238</v>
      </c>
      <c r="B79" s="24">
        <f>VLOOKUP(C79,Ord19210!A:H,3,FALSE)</f>
        <v>112</v>
      </c>
      <c r="C79" s="24" t="s">
        <v>239</v>
      </c>
      <c r="D79" s="9" t="s">
        <v>240</v>
      </c>
      <c r="E79" s="10" t="s">
        <v>48</v>
      </c>
      <c r="F79" s="11" t="s">
        <v>245</v>
      </c>
      <c r="G79" s="9" t="s">
        <v>246</v>
      </c>
      <c r="H79" s="10" t="s">
        <v>78</v>
      </c>
      <c r="I79" s="12">
        <v>0</v>
      </c>
      <c r="J79" s="12">
        <v>0</v>
      </c>
      <c r="K79" s="13">
        <v>0</v>
      </c>
      <c r="L79" s="13">
        <v>0</v>
      </c>
      <c r="M79" s="16"/>
    </row>
    <row r="80" spans="1:13" ht="55.5" customHeight="1">
      <c r="A80" s="24">
        <v>52</v>
      </c>
      <c r="B80" s="24">
        <f>VLOOKUP(C80,Ord19210!A:H,3,FALSE)</f>
        <v>114</v>
      </c>
      <c r="C80" s="24" t="s">
        <v>247</v>
      </c>
      <c r="D80" s="9" t="s">
        <v>248</v>
      </c>
      <c r="E80" s="10" t="s">
        <v>16</v>
      </c>
      <c r="F80" s="11" t="s">
        <v>249</v>
      </c>
      <c r="G80" s="9" t="s">
        <v>250</v>
      </c>
      <c r="H80" s="10" t="s">
        <v>19</v>
      </c>
      <c r="I80" s="12">
        <v>14322000</v>
      </c>
      <c r="J80" s="12">
        <v>0</v>
      </c>
      <c r="K80" s="13">
        <v>0</v>
      </c>
      <c r="L80" s="13">
        <v>0</v>
      </c>
      <c r="M80" s="12">
        <v>14322000</v>
      </c>
    </row>
    <row r="81" spans="1:13" ht="58.9" customHeight="1">
      <c r="A81" s="24">
        <v>53</v>
      </c>
      <c r="B81" s="24">
        <f>VLOOKUP(C81,Ord19210!A:H,3,FALSE)</f>
        <v>115</v>
      </c>
      <c r="C81" s="24" t="s">
        <v>251</v>
      </c>
      <c r="D81" s="9" t="s">
        <v>252</v>
      </c>
      <c r="E81" s="10" t="s">
        <v>16</v>
      </c>
      <c r="F81" s="11" t="s">
        <v>253</v>
      </c>
      <c r="G81" s="9" t="s">
        <v>254</v>
      </c>
      <c r="H81" s="10" t="s">
        <v>31</v>
      </c>
      <c r="I81" s="12">
        <v>528000</v>
      </c>
      <c r="J81" s="12">
        <v>264000</v>
      </c>
      <c r="K81" s="13">
        <v>0</v>
      </c>
      <c r="L81" s="13">
        <v>0</v>
      </c>
      <c r="M81" s="12">
        <v>264000</v>
      </c>
    </row>
    <row r="82" spans="1:13" ht="58.9" customHeight="1">
      <c r="A82" s="24" t="s">
        <v>255</v>
      </c>
      <c r="B82" s="24">
        <f>VLOOKUP(C82,Ord19210!A:H,3,FALSE)</f>
        <v>119</v>
      </c>
      <c r="C82" s="24" t="s">
        <v>256</v>
      </c>
      <c r="D82" s="9" t="s">
        <v>257</v>
      </c>
      <c r="E82" s="10" t="s">
        <v>16</v>
      </c>
      <c r="F82" s="11" t="s">
        <v>258</v>
      </c>
      <c r="G82" s="9" t="s">
        <v>259</v>
      </c>
      <c r="H82" s="10" t="s">
        <v>78</v>
      </c>
      <c r="I82" s="12">
        <v>0</v>
      </c>
      <c r="J82" s="12">
        <v>0</v>
      </c>
      <c r="K82" s="13">
        <v>0</v>
      </c>
      <c r="L82" s="13">
        <v>0</v>
      </c>
      <c r="M82" s="16"/>
    </row>
    <row r="83" spans="1:13" ht="108" customHeight="1">
      <c r="A83" s="24">
        <v>57</v>
      </c>
      <c r="B83" s="24">
        <f>VLOOKUP(C83,Ord19210!A:H,3,FALSE)</f>
        <v>120</v>
      </c>
      <c r="C83" s="24" t="s">
        <v>260</v>
      </c>
      <c r="D83" s="9" t="s">
        <v>261</v>
      </c>
      <c r="E83" s="10" t="s">
        <v>16</v>
      </c>
      <c r="F83" s="11" t="s">
        <v>262</v>
      </c>
      <c r="G83" s="9" t="s">
        <v>263</v>
      </c>
      <c r="H83" s="10" t="s">
        <v>26</v>
      </c>
      <c r="I83" s="12">
        <v>35000000</v>
      </c>
      <c r="J83" s="12">
        <v>0</v>
      </c>
      <c r="K83" s="13">
        <v>0</v>
      </c>
      <c r="L83" s="13">
        <v>0</v>
      </c>
      <c r="M83" s="12">
        <v>35000000</v>
      </c>
    </row>
    <row r="84" spans="1:13" ht="39" customHeight="1">
      <c r="A84" s="24">
        <v>58</v>
      </c>
      <c r="B84" s="24">
        <f>VLOOKUP(C84,Ord19210!A:H,3,FALSE)</f>
        <v>121</v>
      </c>
      <c r="C84" s="24" t="s">
        <v>264</v>
      </c>
      <c r="D84" s="9" t="s">
        <v>265</v>
      </c>
      <c r="E84" s="10" t="s">
        <v>36</v>
      </c>
      <c r="F84" s="11" t="s">
        <v>266</v>
      </c>
      <c r="G84" s="9" t="s">
        <v>267</v>
      </c>
      <c r="H84" s="10" t="s">
        <v>31</v>
      </c>
      <c r="I84" s="12">
        <v>6666000</v>
      </c>
      <c r="J84" s="12">
        <v>0</v>
      </c>
      <c r="K84" s="13">
        <v>0</v>
      </c>
      <c r="L84" s="13">
        <v>0</v>
      </c>
      <c r="M84" s="12">
        <v>6666000</v>
      </c>
    </row>
    <row r="85" spans="1:13" ht="32.25" customHeight="1">
      <c r="A85" s="24">
        <v>58</v>
      </c>
      <c r="B85" s="24">
        <f>VLOOKUP(C85,Ord19210!A:H,3,FALSE)</f>
        <v>121</v>
      </c>
      <c r="C85" s="24" t="s">
        <v>264</v>
      </c>
      <c r="D85" s="9" t="s">
        <v>265</v>
      </c>
      <c r="E85" s="10" t="s">
        <v>39</v>
      </c>
      <c r="F85" s="11" t="s">
        <v>268</v>
      </c>
      <c r="G85" s="9" t="s">
        <v>269</v>
      </c>
      <c r="H85" s="10" t="s">
        <v>31</v>
      </c>
      <c r="I85" s="12">
        <v>6730941</v>
      </c>
      <c r="J85" s="12">
        <v>0</v>
      </c>
      <c r="K85" s="13">
        <v>0</v>
      </c>
      <c r="L85" s="13">
        <v>0</v>
      </c>
      <c r="M85" s="12">
        <v>6730941</v>
      </c>
    </row>
    <row r="86" spans="1:13" ht="30" customHeight="1">
      <c r="A86" s="24">
        <v>58</v>
      </c>
      <c r="B86" s="24">
        <f>VLOOKUP(C86,Ord19210!A:H,3,FALSE)</f>
        <v>121</v>
      </c>
      <c r="C86" s="24" t="s">
        <v>264</v>
      </c>
      <c r="D86" s="9" t="s">
        <v>265</v>
      </c>
      <c r="E86" s="10" t="s">
        <v>48</v>
      </c>
      <c r="F86" s="11" t="s">
        <v>270</v>
      </c>
      <c r="G86" s="9" t="s">
        <v>271</v>
      </c>
      <c r="H86" s="10" t="s">
        <v>31</v>
      </c>
      <c r="I86" s="12">
        <v>3600000</v>
      </c>
      <c r="J86" s="12">
        <v>0</v>
      </c>
      <c r="K86" s="13">
        <v>0</v>
      </c>
      <c r="L86" s="13">
        <v>0</v>
      </c>
      <c r="M86" s="12">
        <v>3600000</v>
      </c>
    </row>
    <row r="87" spans="1:13" ht="55.5" customHeight="1">
      <c r="A87" s="24">
        <v>58</v>
      </c>
      <c r="B87" s="24">
        <f>VLOOKUP(C87,Ord19210!A:H,3,FALSE)</f>
        <v>121</v>
      </c>
      <c r="C87" s="24" t="s">
        <v>264</v>
      </c>
      <c r="D87" s="9" t="s">
        <v>265</v>
      </c>
      <c r="E87" s="10" t="s">
        <v>59</v>
      </c>
      <c r="F87" s="11" t="s">
        <v>272</v>
      </c>
      <c r="G87" s="9" t="s">
        <v>273</v>
      </c>
      <c r="H87" s="10" t="s">
        <v>31</v>
      </c>
      <c r="I87" s="12">
        <v>2000000</v>
      </c>
      <c r="J87" s="12">
        <v>0</v>
      </c>
      <c r="K87" s="13">
        <v>0</v>
      </c>
      <c r="L87" s="13">
        <v>0</v>
      </c>
      <c r="M87" s="12">
        <v>2000000</v>
      </c>
    </row>
    <row r="88" spans="1:13" ht="31.5" customHeight="1">
      <c r="A88" s="24">
        <v>58</v>
      </c>
      <c r="B88" s="24">
        <f>VLOOKUP(C88,Ord19210!A:H,3,FALSE)</f>
        <v>121</v>
      </c>
      <c r="C88" s="24" t="s">
        <v>264</v>
      </c>
      <c r="D88" s="9" t="s">
        <v>265</v>
      </c>
      <c r="E88" s="10" t="s">
        <v>274</v>
      </c>
      <c r="F88" s="11" t="s">
        <v>275</v>
      </c>
      <c r="G88" s="9" t="s">
        <v>276</v>
      </c>
      <c r="H88" s="10" t="s">
        <v>31</v>
      </c>
      <c r="I88" s="12">
        <v>699500</v>
      </c>
      <c r="J88" s="12">
        <v>0</v>
      </c>
      <c r="K88" s="13">
        <v>0</v>
      </c>
      <c r="L88" s="13">
        <v>0</v>
      </c>
      <c r="M88" s="12">
        <v>699500</v>
      </c>
    </row>
    <row r="89" spans="1:13" ht="31.5" customHeight="1">
      <c r="A89" s="24">
        <v>58</v>
      </c>
      <c r="B89" s="24">
        <f>VLOOKUP(C89,Ord19210!A:H,3,FALSE)</f>
        <v>121</v>
      </c>
      <c r="C89" s="24" t="s">
        <v>264</v>
      </c>
      <c r="D89" s="9" t="s">
        <v>265</v>
      </c>
      <c r="E89" s="10" t="s">
        <v>277</v>
      </c>
      <c r="F89" s="11" t="s">
        <v>278</v>
      </c>
      <c r="G89" s="9" t="s">
        <v>279</v>
      </c>
      <c r="H89" s="10" t="s">
        <v>26</v>
      </c>
      <c r="I89" s="12">
        <v>4127013</v>
      </c>
      <c r="J89" s="12">
        <v>0</v>
      </c>
      <c r="K89" s="13">
        <v>0</v>
      </c>
      <c r="L89" s="13">
        <v>0</v>
      </c>
      <c r="M89" s="12">
        <v>4127013</v>
      </c>
    </row>
    <row r="90" spans="1:13" ht="67.5" customHeight="1">
      <c r="A90" s="24">
        <v>58</v>
      </c>
      <c r="B90" s="24">
        <f>VLOOKUP(C90,Ord19210!A:H,3,FALSE)</f>
        <v>121</v>
      </c>
      <c r="C90" s="24" t="s">
        <v>264</v>
      </c>
      <c r="D90" s="9" t="s">
        <v>265</v>
      </c>
      <c r="E90" s="10" t="s">
        <v>280</v>
      </c>
      <c r="F90" s="11" t="s">
        <v>281</v>
      </c>
      <c r="G90" s="9" t="s">
        <v>282</v>
      </c>
      <c r="H90" s="10" t="s">
        <v>26</v>
      </c>
      <c r="I90" s="12">
        <v>885000</v>
      </c>
      <c r="J90" s="12">
        <v>0</v>
      </c>
      <c r="K90" s="13">
        <v>0</v>
      </c>
      <c r="L90" s="13">
        <v>0</v>
      </c>
      <c r="M90" s="12">
        <v>885000</v>
      </c>
    </row>
    <row r="91" spans="1:13" ht="31.5" customHeight="1">
      <c r="A91" s="24">
        <v>59</v>
      </c>
      <c r="B91" s="24">
        <f>VLOOKUP(C91,Ord19210!A:H,3,FALSE)</f>
        <v>126</v>
      </c>
      <c r="C91" s="24" t="s">
        <v>283</v>
      </c>
      <c r="D91" s="9" t="s">
        <v>284</v>
      </c>
      <c r="E91" s="10" t="s">
        <v>16</v>
      </c>
      <c r="F91" s="11" t="s">
        <v>285</v>
      </c>
      <c r="G91" s="9" t="s">
        <v>286</v>
      </c>
      <c r="H91" s="10" t="s">
        <v>19</v>
      </c>
      <c r="I91" s="12">
        <v>1390135</v>
      </c>
      <c r="J91" s="12">
        <v>0</v>
      </c>
      <c r="K91" s="13">
        <v>0</v>
      </c>
      <c r="L91" s="13">
        <v>0</v>
      </c>
      <c r="M91" s="12">
        <v>1390135</v>
      </c>
    </row>
    <row r="92" spans="1:13" ht="31.5" customHeight="1">
      <c r="A92" s="24">
        <v>60</v>
      </c>
      <c r="B92" s="24">
        <f>VLOOKUP(C92,Ord19210!A:H,3,FALSE)</f>
        <v>127</v>
      </c>
      <c r="C92" s="24" t="s">
        <v>287</v>
      </c>
      <c r="D92" s="9" t="s">
        <v>288</v>
      </c>
      <c r="E92" s="10" t="s">
        <v>16</v>
      </c>
      <c r="F92" s="11" t="s">
        <v>289</v>
      </c>
      <c r="G92" s="9" t="s">
        <v>290</v>
      </c>
      <c r="H92" s="10" t="s">
        <v>19</v>
      </c>
      <c r="I92" s="12">
        <v>136914256</v>
      </c>
      <c r="J92" s="12">
        <v>0</v>
      </c>
      <c r="K92" s="13">
        <v>0</v>
      </c>
      <c r="L92" s="13">
        <v>0</v>
      </c>
      <c r="M92" s="12">
        <v>136914256</v>
      </c>
    </row>
    <row r="93" spans="4:13" ht="22.5" customHeight="1">
      <c r="D93" s="17" t="s">
        <v>291</v>
      </c>
      <c r="E93" s="8"/>
      <c r="F93" s="18">
        <v>18728494</v>
      </c>
      <c r="G93" s="19">
        <v>18844836</v>
      </c>
      <c r="H93" s="19">
        <v>233</v>
      </c>
      <c r="I93" s="22">
        <v>343025577</v>
      </c>
      <c r="J93" s="22">
        <v>116074456</v>
      </c>
      <c r="K93" s="23">
        <v>57.55</v>
      </c>
      <c r="L93" s="23">
        <v>3</v>
      </c>
      <c r="M93" s="22">
        <v>226951121</v>
      </c>
    </row>
    <row r="94" ht="15">
      <c r="D94" s="20" t="s">
        <v>292</v>
      </c>
    </row>
  </sheetData>
  <mergeCells count="3">
    <mergeCell ref="D1:H1"/>
    <mergeCell ref="D2:H2"/>
    <mergeCell ref="D3:O3"/>
  </mergeCells>
  <printOptions/>
  <pageMargins left="0.7" right="0.7" top="0.75" bottom="0.75" header="0.3" footer="0.3"/>
  <pageSetup horizontalDpi="1200" verticalDpi="1200" orientation="portrait" r:id="rId3"/>
  <ignoredErrors>
    <ignoredError sqref="B25:B27 B30:B31"/>
  </ignoredErrors>
  <tableParts>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EF0A-3818-4D67-984F-8E4AB1C33668}">
  <dimension ref="A1:H127"/>
  <sheetViews>
    <sheetView workbookViewId="0" topLeftCell="A121"/>
  </sheetViews>
  <sheetFormatPr defaultColWidth="9.140625" defaultRowHeight="15"/>
  <cols>
    <col min="1" max="1" width="11.57421875" style="0" customWidth="1"/>
    <col min="2" max="2" width="30.8515625" style="0" customWidth="1"/>
    <col min="3" max="3" width="9.7109375" style="0" customWidth="1"/>
    <col min="4" max="4" width="9.28125" style="0" customWidth="1"/>
    <col min="5" max="5" width="18.7109375" style="0" customWidth="1"/>
    <col min="6" max="6" width="15.28125" style="0" bestFit="1" customWidth="1"/>
    <col min="7" max="7" width="8.57421875" style="0" bestFit="1" customWidth="1"/>
    <col min="8" max="8" width="6.00390625" style="0" bestFit="1" customWidth="1"/>
  </cols>
  <sheetData>
    <row r="1" spans="1:8" ht="31">
      <c r="A1" s="26" t="s">
        <v>293</v>
      </c>
      <c r="B1" s="25" t="s">
        <v>294</v>
      </c>
      <c r="C1" s="25" t="s">
        <v>295</v>
      </c>
      <c r="D1" s="25" t="s">
        <v>296</v>
      </c>
      <c r="E1" s="26" t="s">
        <v>297</v>
      </c>
      <c r="F1" s="27" t="s">
        <v>298</v>
      </c>
      <c r="G1" s="28" t="s">
        <v>299</v>
      </c>
      <c r="H1" s="28" t="s">
        <v>300</v>
      </c>
    </row>
    <row r="2" spans="1:8" ht="15">
      <c r="A2" s="32" t="s">
        <v>301</v>
      </c>
      <c r="B2" s="31" t="s">
        <v>302</v>
      </c>
      <c r="C2" s="29">
        <v>5</v>
      </c>
      <c r="D2" s="30">
        <v>10</v>
      </c>
      <c r="E2" s="31" t="s">
        <v>303</v>
      </c>
      <c r="F2" s="33">
        <v>4112000</v>
      </c>
      <c r="G2" s="34">
        <v>9</v>
      </c>
      <c r="H2" s="35">
        <v>0</v>
      </c>
    </row>
    <row r="3" spans="1:8" ht="43.5">
      <c r="A3" s="32" t="s">
        <v>304</v>
      </c>
      <c r="B3" s="31" t="s">
        <v>305</v>
      </c>
      <c r="C3" s="29">
        <v>116</v>
      </c>
      <c r="D3" s="30">
        <v>5481</v>
      </c>
      <c r="E3" s="31" t="s">
        <v>305</v>
      </c>
      <c r="F3" s="43">
        <v>15026000</v>
      </c>
      <c r="G3" s="34">
        <v>20</v>
      </c>
      <c r="H3" s="35">
        <v>0</v>
      </c>
    </row>
    <row r="4" spans="1:8" ht="15">
      <c r="A4" s="39" t="s">
        <v>14</v>
      </c>
      <c r="B4" s="38" t="s">
        <v>306</v>
      </c>
      <c r="C4" s="36">
        <v>6</v>
      </c>
      <c r="D4" s="37">
        <v>10</v>
      </c>
      <c r="E4" s="38" t="s">
        <v>303</v>
      </c>
      <c r="F4" s="40">
        <v>34370000</v>
      </c>
      <c r="G4" s="41">
        <v>102.1</v>
      </c>
      <c r="H4" s="42">
        <v>0</v>
      </c>
    </row>
    <row r="5" spans="1:8" ht="15">
      <c r="A5" s="32" t="s">
        <v>307</v>
      </c>
      <c r="B5" s="31" t="s">
        <v>308</v>
      </c>
      <c r="C5" s="29">
        <v>7</v>
      </c>
      <c r="D5" s="30">
        <v>10</v>
      </c>
      <c r="E5" s="31" t="s">
        <v>303</v>
      </c>
      <c r="F5" s="43">
        <v>1251000</v>
      </c>
      <c r="G5" s="34">
        <v>3</v>
      </c>
      <c r="H5" s="35">
        <v>0</v>
      </c>
    </row>
    <row r="6" spans="1:8" ht="15">
      <c r="A6" s="39" t="s">
        <v>309</v>
      </c>
      <c r="B6" s="38" t="s">
        <v>310</v>
      </c>
      <c r="C6" s="36">
        <v>8</v>
      </c>
      <c r="D6" s="37">
        <v>10</v>
      </c>
      <c r="E6" s="38" t="s">
        <v>303</v>
      </c>
      <c r="F6" s="40">
        <v>5235000</v>
      </c>
      <c r="G6" s="41">
        <v>17.3</v>
      </c>
      <c r="H6" s="42">
        <v>0</v>
      </c>
    </row>
    <row r="7" spans="1:8" ht="15">
      <c r="A7" s="32" t="s">
        <v>311</v>
      </c>
      <c r="B7" s="31" t="s">
        <v>312</v>
      </c>
      <c r="C7" s="29">
        <v>9</v>
      </c>
      <c r="D7" s="30">
        <v>10</v>
      </c>
      <c r="E7" s="31" t="s">
        <v>303</v>
      </c>
      <c r="F7" s="43">
        <v>3671000</v>
      </c>
      <c r="G7" s="34">
        <v>10.5</v>
      </c>
      <c r="H7" s="35">
        <v>0</v>
      </c>
    </row>
    <row r="8" spans="1:8" ht="15">
      <c r="A8" s="39" t="s">
        <v>313</v>
      </c>
      <c r="B8" s="38" t="s">
        <v>314</v>
      </c>
      <c r="C8" s="36">
        <v>10</v>
      </c>
      <c r="D8" s="37">
        <v>10</v>
      </c>
      <c r="E8" s="38" t="s">
        <v>303</v>
      </c>
      <c r="F8" s="40">
        <v>1576000</v>
      </c>
      <c r="G8" s="41">
        <v>5</v>
      </c>
      <c r="H8" s="42">
        <v>0</v>
      </c>
    </row>
    <row r="9" spans="1:8" ht="15">
      <c r="A9" s="32" t="s">
        <v>315</v>
      </c>
      <c r="B9" s="31" t="s">
        <v>316</v>
      </c>
      <c r="C9" s="29">
        <v>11</v>
      </c>
      <c r="D9" s="30">
        <v>10</v>
      </c>
      <c r="E9" s="31" t="s">
        <v>303</v>
      </c>
      <c r="F9" s="43">
        <v>1731000</v>
      </c>
      <c r="G9" s="34">
        <v>3.5</v>
      </c>
      <c r="H9" s="35">
        <v>0</v>
      </c>
    </row>
    <row r="10" spans="1:8" ht="29">
      <c r="A10" s="39" t="s">
        <v>317</v>
      </c>
      <c r="B10" s="38" t="s">
        <v>318</v>
      </c>
      <c r="C10" s="36">
        <v>12</v>
      </c>
      <c r="D10" s="37">
        <v>10</v>
      </c>
      <c r="E10" s="38" t="s">
        <v>303</v>
      </c>
      <c r="F10" s="40">
        <v>2873000</v>
      </c>
      <c r="G10" s="41">
        <v>7</v>
      </c>
      <c r="H10" s="42">
        <v>0</v>
      </c>
    </row>
    <row r="11" spans="1:8" ht="15">
      <c r="A11" s="32" t="s">
        <v>319</v>
      </c>
      <c r="B11" s="31" t="s">
        <v>320</v>
      </c>
      <c r="C11" s="29">
        <v>13</v>
      </c>
      <c r="D11" s="30">
        <v>10</v>
      </c>
      <c r="E11" s="31" t="s">
        <v>303</v>
      </c>
      <c r="F11" s="43">
        <v>110000</v>
      </c>
      <c r="G11" s="34">
        <v>0</v>
      </c>
      <c r="H11" s="35">
        <v>0</v>
      </c>
    </row>
    <row r="12" spans="1:8" ht="29">
      <c r="A12" s="32" t="s">
        <v>321</v>
      </c>
      <c r="B12" s="31" t="s">
        <v>322</v>
      </c>
      <c r="C12" s="29">
        <v>15</v>
      </c>
      <c r="D12" s="30">
        <v>10</v>
      </c>
      <c r="E12" s="31" t="s">
        <v>303</v>
      </c>
      <c r="F12" s="43">
        <v>1064000</v>
      </c>
      <c r="G12" s="34">
        <v>2.5</v>
      </c>
      <c r="H12" s="35">
        <v>0</v>
      </c>
    </row>
    <row r="13" spans="1:8" ht="29">
      <c r="A13" s="39" t="s">
        <v>20</v>
      </c>
      <c r="B13" s="38" t="s">
        <v>323</v>
      </c>
      <c r="C13" s="36">
        <v>14</v>
      </c>
      <c r="D13" s="37">
        <v>10</v>
      </c>
      <c r="E13" s="38" t="s">
        <v>303</v>
      </c>
      <c r="F13" s="40">
        <v>1628000</v>
      </c>
      <c r="G13" s="41">
        <v>3</v>
      </c>
      <c r="H13" s="42">
        <v>0</v>
      </c>
    </row>
    <row r="14" spans="1:8" ht="15">
      <c r="A14" s="39" t="s">
        <v>324</v>
      </c>
      <c r="B14" s="38" t="s">
        <v>325</v>
      </c>
      <c r="C14" s="36">
        <v>16</v>
      </c>
      <c r="D14" s="37">
        <v>10</v>
      </c>
      <c r="E14" s="38" t="s">
        <v>303</v>
      </c>
      <c r="F14" s="40">
        <v>643000</v>
      </c>
      <c r="G14" s="41">
        <v>1</v>
      </c>
      <c r="H14" s="42">
        <v>0</v>
      </c>
    </row>
    <row r="15" spans="1:8" ht="43.5">
      <c r="A15" s="39" t="s">
        <v>163</v>
      </c>
      <c r="B15" s="38" t="s">
        <v>326</v>
      </c>
      <c r="C15" s="36">
        <v>70</v>
      </c>
      <c r="D15" s="37">
        <v>1143</v>
      </c>
      <c r="E15" s="38" t="s">
        <v>326</v>
      </c>
      <c r="F15" s="40">
        <v>123903000</v>
      </c>
      <c r="G15" s="41">
        <v>37.5</v>
      </c>
      <c r="H15" s="42">
        <v>0</v>
      </c>
    </row>
    <row r="16" spans="1:8" ht="15">
      <c r="A16" s="32" t="s">
        <v>22</v>
      </c>
      <c r="B16" s="31" t="s">
        <v>327</v>
      </c>
      <c r="C16" s="29">
        <v>17</v>
      </c>
      <c r="D16" s="30">
        <v>10</v>
      </c>
      <c r="E16" s="31" t="s">
        <v>303</v>
      </c>
      <c r="F16" s="43">
        <v>10303000</v>
      </c>
      <c r="G16" s="34">
        <v>24</v>
      </c>
      <c r="H16" s="35">
        <v>0</v>
      </c>
    </row>
    <row r="17" spans="1:8" ht="29">
      <c r="A17" s="32" t="s">
        <v>328</v>
      </c>
      <c r="B17" s="31" t="s">
        <v>329</v>
      </c>
      <c r="C17" s="29">
        <v>83</v>
      </c>
      <c r="D17" s="30">
        <v>1320</v>
      </c>
      <c r="E17" s="31" t="s">
        <v>329</v>
      </c>
      <c r="F17" s="43">
        <v>68247000</v>
      </c>
      <c r="G17" s="34">
        <v>9</v>
      </c>
      <c r="H17" s="35">
        <v>0</v>
      </c>
    </row>
    <row r="18" spans="1:8" ht="43.5">
      <c r="A18" s="39" t="s">
        <v>251</v>
      </c>
      <c r="B18" s="38" t="s">
        <v>330</v>
      </c>
      <c r="C18" s="36">
        <v>115</v>
      </c>
      <c r="D18" s="37">
        <v>5450</v>
      </c>
      <c r="E18" s="38" t="s">
        <v>331</v>
      </c>
      <c r="F18" s="40">
        <f>58338000+250000</f>
        <v>58588000</v>
      </c>
      <c r="G18" s="41">
        <v>153.5</v>
      </c>
      <c r="H18" s="42">
        <v>2</v>
      </c>
    </row>
    <row r="19" spans="1:8" ht="29">
      <c r="A19" s="39" t="s">
        <v>27</v>
      </c>
      <c r="B19" s="38" t="s">
        <v>332</v>
      </c>
      <c r="C19" s="36">
        <v>18</v>
      </c>
      <c r="D19" s="37">
        <v>10</v>
      </c>
      <c r="E19" s="38" t="s">
        <v>303</v>
      </c>
      <c r="F19" s="40">
        <v>24909000</v>
      </c>
      <c r="G19" s="41">
        <v>60.7</v>
      </c>
      <c r="H19" s="42">
        <v>1</v>
      </c>
    </row>
    <row r="20" spans="1:8" ht="29">
      <c r="A20" s="32" t="s">
        <v>333</v>
      </c>
      <c r="B20" s="31" t="s">
        <v>334</v>
      </c>
      <c r="C20" s="29">
        <v>19</v>
      </c>
      <c r="D20" s="30">
        <v>10</v>
      </c>
      <c r="E20" s="31" t="s">
        <v>303</v>
      </c>
      <c r="F20" s="43">
        <v>7636000</v>
      </c>
      <c r="G20" s="34">
        <f>10+1</f>
        <v>11</v>
      </c>
      <c r="H20" s="35">
        <v>3</v>
      </c>
    </row>
    <row r="21" spans="1:8" ht="15">
      <c r="A21" s="39" t="s">
        <v>335</v>
      </c>
      <c r="B21" s="44"/>
      <c r="C21" s="36"/>
      <c r="D21" s="37">
        <v>10</v>
      </c>
      <c r="E21" s="38" t="s">
        <v>303</v>
      </c>
      <c r="F21" s="45">
        <v>0</v>
      </c>
      <c r="G21" s="46">
        <v>0</v>
      </c>
      <c r="H21" s="42">
        <v>0</v>
      </c>
    </row>
    <row r="22" spans="1:8" ht="43.5">
      <c r="A22" s="32" t="s">
        <v>200</v>
      </c>
      <c r="B22" s="31" t="s">
        <v>336</v>
      </c>
      <c r="C22" s="29">
        <v>97</v>
      </c>
      <c r="D22" s="30">
        <v>1511</v>
      </c>
      <c r="E22" s="31" t="s">
        <v>336</v>
      </c>
      <c r="F22" s="43">
        <v>66978000</v>
      </c>
      <c r="G22" s="34">
        <v>12</v>
      </c>
      <c r="H22" s="35">
        <v>0</v>
      </c>
    </row>
    <row r="23" spans="1:8" ht="29">
      <c r="A23" s="32" t="s">
        <v>260</v>
      </c>
      <c r="B23" s="31" t="s">
        <v>337</v>
      </c>
      <c r="C23" s="29">
        <v>120</v>
      </c>
      <c r="D23" s="30">
        <v>5520</v>
      </c>
      <c r="E23" s="31" t="s">
        <v>338</v>
      </c>
      <c r="F23" s="43">
        <v>96403000</v>
      </c>
      <c r="G23" s="34">
        <v>26.5</v>
      </c>
      <c r="H23" s="35">
        <v>0</v>
      </c>
    </row>
    <row r="24" spans="1:8" ht="15">
      <c r="A24" s="39" t="s">
        <v>339</v>
      </c>
      <c r="B24" s="38" t="s">
        <v>340</v>
      </c>
      <c r="C24" s="36">
        <v>72</v>
      </c>
      <c r="D24" s="37">
        <v>1180</v>
      </c>
      <c r="E24" s="38" t="s">
        <v>341</v>
      </c>
      <c r="F24" s="40">
        <v>18029000</v>
      </c>
      <c r="G24" s="41">
        <v>0</v>
      </c>
      <c r="H24" s="42">
        <v>0</v>
      </c>
    </row>
    <row r="25" spans="1:8" ht="15">
      <c r="A25" s="32" t="s">
        <v>342</v>
      </c>
      <c r="B25" s="31" t="s">
        <v>343</v>
      </c>
      <c r="C25" s="29">
        <v>73</v>
      </c>
      <c r="D25" s="30">
        <v>1180</v>
      </c>
      <c r="E25" s="31" t="s">
        <v>341</v>
      </c>
      <c r="F25" s="43">
        <v>12850000</v>
      </c>
      <c r="G25" s="34">
        <v>0</v>
      </c>
      <c r="H25" s="35">
        <v>0</v>
      </c>
    </row>
    <row r="26" spans="1:8" ht="15">
      <c r="A26" s="39" t="s">
        <v>344</v>
      </c>
      <c r="B26" s="38" t="s">
        <v>345</v>
      </c>
      <c r="C26" s="36">
        <v>74</v>
      </c>
      <c r="D26" s="37">
        <v>1180</v>
      </c>
      <c r="E26" s="38" t="s">
        <v>341</v>
      </c>
      <c r="F26" s="40">
        <v>11168000</v>
      </c>
      <c r="G26" s="41">
        <v>0</v>
      </c>
      <c r="H26" s="42">
        <v>0</v>
      </c>
    </row>
    <row r="27" spans="1:8" ht="29">
      <c r="A27" s="32" t="s">
        <v>346</v>
      </c>
      <c r="B27" s="31" t="s">
        <v>347</v>
      </c>
      <c r="C27" s="29">
        <v>75</v>
      </c>
      <c r="D27" s="30">
        <v>1180</v>
      </c>
      <c r="E27" s="31" t="s">
        <v>341</v>
      </c>
      <c r="F27" s="43">
        <v>24257000</v>
      </c>
      <c r="G27" s="34">
        <v>0</v>
      </c>
      <c r="H27" s="35">
        <v>0</v>
      </c>
    </row>
    <row r="28" spans="1:8" ht="15">
      <c r="A28" s="39" t="s">
        <v>32</v>
      </c>
      <c r="B28" s="38" t="s">
        <v>348</v>
      </c>
      <c r="C28" s="36">
        <v>20</v>
      </c>
      <c r="D28" s="37">
        <v>10</v>
      </c>
      <c r="E28" s="38" t="s">
        <v>303</v>
      </c>
      <c r="F28" s="40">
        <f>408377000+550000</f>
        <v>408927000</v>
      </c>
      <c r="G28" s="41">
        <f>1092.5+3</f>
        <v>1095.5</v>
      </c>
      <c r="H28" s="42">
        <v>7</v>
      </c>
    </row>
    <row r="29" spans="1:8" ht="15">
      <c r="A29" s="32" t="s">
        <v>349</v>
      </c>
      <c r="B29" s="31" t="s">
        <v>350</v>
      </c>
      <c r="C29" s="29">
        <v>21</v>
      </c>
      <c r="D29" s="30">
        <v>10</v>
      </c>
      <c r="E29" s="31" t="s">
        <v>303</v>
      </c>
      <c r="F29" s="43">
        <v>1743000</v>
      </c>
      <c r="G29" s="34">
        <v>3</v>
      </c>
      <c r="H29" s="35">
        <v>0</v>
      </c>
    </row>
    <row r="30" spans="1:8" ht="58">
      <c r="A30" s="32" t="s">
        <v>351</v>
      </c>
      <c r="B30" s="31" t="s">
        <v>352</v>
      </c>
      <c r="C30" s="29">
        <v>79</v>
      </c>
      <c r="D30" s="30">
        <v>1220</v>
      </c>
      <c r="E30" s="31" t="s">
        <v>352</v>
      </c>
      <c r="F30" s="43">
        <v>41768000</v>
      </c>
      <c r="G30" s="34">
        <v>82</v>
      </c>
      <c r="H30" s="35">
        <v>1</v>
      </c>
    </row>
    <row r="31" spans="1:8" ht="29">
      <c r="A31" s="39" t="s">
        <v>353</v>
      </c>
      <c r="B31" s="38" t="s">
        <v>354</v>
      </c>
      <c r="C31" s="36">
        <v>22</v>
      </c>
      <c r="D31" s="37">
        <v>10</v>
      </c>
      <c r="E31" s="38" t="s">
        <v>303</v>
      </c>
      <c r="F31" s="40">
        <v>1000</v>
      </c>
      <c r="G31" s="41">
        <v>0</v>
      </c>
      <c r="H31" s="42">
        <v>0</v>
      </c>
    </row>
    <row r="32" spans="1:8" ht="58">
      <c r="A32" s="39" t="s">
        <v>355</v>
      </c>
      <c r="B32" s="38" t="s">
        <v>356</v>
      </c>
      <c r="C32" s="36">
        <v>110</v>
      </c>
      <c r="D32" s="37">
        <v>4501</v>
      </c>
      <c r="E32" s="38" t="s">
        <v>357</v>
      </c>
      <c r="F32" s="40">
        <v>9718000</v>
      </c>
      <c r="G32" s="41">
        <v>14</v>
      </c>
      <c r="H32" s="42">
        <v>0</v>
      </c>
    </row>
    <row r="33" spans="1:8" ht="15">
      <c r="A33" s="39" t="s">
        <v>358</v>
      </c>
      <c r="B33" s="38" t="s">
        <v>359</v>
      </c>
      <c r="C33" s="36">
        <v>104</v>
      </c>
      <c r="D33" s="37">
        <v>2140</v>
      </c>
      <c r="E33" s="38" t="s">
        <v>360</v>
      </c>
      <c r="F33" s="40">
        <v>42195000</v>
      </c>
      <c r="G33" s="41">
        <v>44.2</v>
      </c>
      <c r="H33" s="42">
        <v>1</v>
      </c>
    </row>
    <row r="34" spans="1:8" ht="29">
      <c r="A34" s="39" t="s">
        <v>361</v>
      </c>
      <c r="B34" s="38" t="s">
        <v>362</v>
      </c>
      <c r="C34" s="36">
        <v>117</v>
      </c>
      <c r="D34" s="37">
        <v>5490</v>
      </c>
      <c r="E34" s="38" t="s">
        <v>362</v>
      </c>
      <c r="F34" s="40">
        <v>44937000</v>
      </c>
      <c r="G34" s="41">
        <v>61</v>
      </c>
      <c r="H34" s="42">
        <v>0</v>
      </c>
    </row>
    <row r="35" spans="1:8" ht="29">
      <c r="A35" s="32" t="s">
        <v>363</v>
      </c>
      <c r="B35" s="31" t="s">
        <v>364</v>
      </c>
      <c r="C35" s="29">
        <v>71</v>
      </c>
      <c r="D35" s="30">
        <v>1170</v>
      </c>
      <c r="E35" s="31" t="s">
        <v>365</v>
      </c>
      <c r="F35" s="43">
        <v>34438000</v>
      </c>
      <c r="G35" s="34">
        <v>0</v>
      </c>
      <c r="H35" s="35">
        <v>0</v>
      </c>
    </row>
    <row r="36" spans="1:8" ht="29">
      <c r="A36" s="39" t="s">
        <v>178</v>
      </c>
      <c r="B36" s="38" t="s">
        <v>366</v>
      </c>
      <c r="C36" s="36">
        <v>84</v>
      </c>
      <c r="D36" s="37">
        <v>1340</v>
      </c>
      <c r="E36" s="38" t="s">
        <v>367</v>
      </c>
      <c r="F36" s="40">
        <v>25974000</v>
      </c>
      <c r="G36" s="41">
        <v>60</v>
      </c>
      <c r="H36" s="42">
        <v>0</v>
      </c>
    </row>
    <row r="37" spans="1:8" ht="58">
      <c r="A37" s="39" t="s">
        <v>182</v>
      </c>
      <c r="B37" s="38" t="s">
        <v>368</v>
      </c>
      <c r="C37" s="36">
        <v>86</v>
      </c>
      <c r="D37" s="37">
        <v>1346</v>
      </c>
      <c r="E37" s="38" t="s">
        <v>369</v>
      </c>
      <c r="F37" s="40">
        <v>4580000</v>
      </c>
      <c r="G37" s="41">
        <v>8</v>
      </c>
      <c r="H37" s="42">
        <v>0</v>
      </c>
    </row>
    <row r="38" spans="1:8" ht="43.5">
      <c r="A38" s="39" t="s">
        <v>220</v>
      </c>
      <c r="B38" s="38" t="s">
        <v>370</v>
      </c>
      <c r="C38" s="36">
        <v>106</v>
      </c>
      <c r="D38" s="37">
        <v>2460</v>
      </c>
      <c r="E38" s="38" t="s">
        <v>370</v>
      </c>
      <c r="F38" s="40">
        <f>663449000-20000000</f>
        <v>643449000</v>
      </c>
      <c r="G38" s="41">
        <v>61.2</v>
      </c>
      <c r="H38" s="42">
        <v>0</v>
      </c>
    </row>
    <row r="39" spans="1:8" ht="29">
      <c r="A39" s="32" t="s">
        <v>371</v>
      </c>
      <c r="B39" s="31" t="s">
        <v>372</v>
      </c>
      <c r="C39" s="29">
        <v>81</v>
      </c>
      <c r="D39" s="30">
        <v>1290</v>
      </c>
      <c r="E39" s="31" t="s">
        <v>373</v>
      </c>
      <c r="F39" s="43">
        <v>9166000</v>
      </c>
      <c r="G39" s="34">
        <v>3</v>
      </c>
      <c r="H39" s="35">
        <v>0</v>
      </c>
    </row>
    <row r="40" spans="1:8" ht="72.5">
      <c r="A40" s="32" t="s">
        <v>206</v>
      </c>
      <c r="B40" s="31" t="s">
        <v>374</v>
      </c>
      <c r="C40" s="29">
        <v>99</v>
      </c>
      <c r="D40" s="30">
        <v>1600</v>
      </c>
      <c r="E40" s="31" t="s">
        <v>374</v>
      </c>
      <c r="F40" s="43">
        <v>16111000</v>
      </c>
      <c r="G40" s="34">
        <v>26</v>
      </c>
      <c r="H40" s="35">
        <v>0</v>
      </c>
    </row>
    <row r="41" spans="1:8" ht="29">
      <c r="A41" s="39" t="s">
        <v>176</v>
      </c>
      <c r="B41" s="38" t="s">
        <v>375</v>
      </c>
      <c r="C41" s="36">
        <v>82</v>
      </c>
      <c r="D41" s="37">
        <v>1311</v>
      </c>
      <c r="E41" s="38" t="s">
        <v>376</v>
      </c>
      <c r="F41" s="40">
        <v>9701000</v>
      </c>
      <c r="G41" s="41">
        <v>20</v>
      </c>
      <c r="H41" s="42">
        <v>0</v>
      </c>
    </row>
    <row r="42" spans="1:8" ht="29">
      <c r="A42" s="32" t="s">
        <v>377</v>
      </c>
      <c r="B42" s="31" t="s">
        <v>378</v>
      </c>
      <c r="C42" s="29">
        <v>23</v>
      </c>
      <c r="D42" s="30">
        <v>10</v>
      </c>
      <c r="E42" s="31" t="s">
        <v>303</v>
      </c>
      <c r="F42" s="43">
        <v>7031000</v>
      </c>
      <c r="G42" s="34">
        <v>13</v>
      </c>
      <c r="H42" s="35">
        <v>0</v>
      </c>
    </row>
    <row r="43" spans="1:8" ht="29">
      <c r="A43" s="39" t="s">
        <v>379</v>
      </c>
      <c r="B43" s="38" t="s">
        <v>380</v>
      </c>
      <c r="C43" s="36">
        <v>24</v>
      </c>
      <c r="D43" s="37">
        <v>10</v>
      </c>
      <c r="E43" s="38" t="s">
        <v>303</v>
      </c>
      <c r="F43" s="40">
        <v>6255000</v>
      </c>
      <c r="G43" s="41">
        <v>15</v>
      </c>
      <c r="H43" s="42">
        <v>1.0999999999999999</v>
      </c>
    </row>
    <row r="44" spans="1:8" ht="29">
      <c r="A44" s="32" t="s">
        <v>381</v>
      </c>
      <c r="B44" s="31" t="s">
        <v>382</v>
      </c>
      <c r="C44" s="29">
        <v>25</v>
      </c>
      <c r="D44" s="30">
        <v>10</v>
      </c>
      <c r="E44" s="31" t="s">
        <v>303</v>
      </c>
      <c r="F44" s="43">
        <f>42787000+25000</f>
        <v>42812000</v>
      </c>
      <c r="G44" s="34">
        <v>112.8</v>
      </c>
      <c r="H44" s="35">
        <v>1</v>
      </c>
    </row>
    <row r="45" spans="1:8" ht="15">
      <c r="A45" s="39" t="s">
        <v>383</v>
      </c>
      <c r="B45" s="38" t="s">
        <v>384</v>
      </c>
      <c r="C45" s="36">
        <v>26</v>
      </c>
      <c r="D45" s="37">
        <v>10</v>
      </c>
      <c r="E45" s="38" t="s">
        <v>303</v>
      </c>
      <c r="F45" s="40">
        <f>6213000+25000</f>
        <v>6238000</v>
      </c>
      <c r="G45" s="41">
        <v>15.6</v>
      </c>
      <c r="H45" s="42">
        <v>0</v>
      </c>
    </row>
    <row r="46" spans="1:8" ht="29">
      <c r="A46" s="32" t="s">
        <v>385</v>
      </c>
      <c r="B46" s="31" t="s">
        <v>386</v>
      </c>
      <c r="C46" s="29">
        <v>118</v>
      </c>
      <c r="D46" s="30">
        <v>5500</v>
      </c>
      <c r="E46" s="31" t="s">
        <v>387</v>
      </c>
      <c r="F46" s="43">
        <v>662139000</v>
      </c>
      <c r="G46" s="34">
        <v>15</v>
      </c>
      <c r="H46" s="35">
        <v>0</v>
      </c>
    </row>
    <row r="47" spans="1:8" ht="58">
      <c r="A47" s="39" t="s">
        <v>388</v>
      </c>
      <c r="B47" s="38" t="s">
        <v>389</v>
      </c>
      <c r="C47" s="36">
        <v>62</v>
      </c>
      <c r="D47" s="37">
        <v>1110</v>
      </c>
      <c r="E47" s="38" t="s">
        <v>390</v>
      </c>
      <c r="F47" s="40">
        <v>68528000</v>
      </c>
      <c r="G47" s="41">
        <v>14</v>
      </c>
      <c r="H47" s="42">
        <v>0</v>
      </c>
    </row>
    <row r="48" spans="1:8" ht="58">
      <c r="A48" s="39" t="s">
        <v>264</v>
      </c>
      <c r="B48" s="38" t="s">
        <v>391</v>
      </c>
      <c r="C48" s="36">
        <v>121</v>
      </c>
      <c r="D48" s="37">
        <v>5531</v>
      </c>
      <c r="E48" s="38" t="s">
        <v>392</v>
      </c>
      <c r="F48" s="40">
        <v>209450000</v>
      </c>
      <c r="G48" s="41">
        <v>382</v>
      </c>
      <c r="H48" s="42">
        <v>0</v>
      </c>
    </row>
    <row r="49" spans="1:8" ht="15">
      <c r="A49" s="32" t="s">
        <v>393</v>
      </c>
      <c r="B49" s="31" t="s">
        <v>394</v>
      </c>
      <c r="C49" s="29">
        <v>27</v>
      </c>
      <c r="D49" s="30">
        <v>10</v>
      </c>
      <c r="E49" s="31" t="s">
        <v>303</v>
      </c>
      <c r="F49" s="43">
        <v>827000</v>
      </c>
      <c r="G49" s="34">
        <v>1.5</v>
      </c>
      <c r="H49" s="35">
        <v>0</v>
      </c>
    </row>
    <row r="50" spans="1:8" ht="15">
      <c r="A50" s="39" t="s">
        <v>395</v>
      </c>
      <c r="B50" s="38" t="s">
        <v>396</v>
      </c>
      <c r="C50" s="36">
        <v>28</v>
      </c>
      <c r="D50" s="37">
        <v>10</v>
      </c>
      <c r="E50" s="38" t="s">
        <v>303</v>
      </c>
      <c r="F50" s="40">
        <v>9497000</v>
      </c>
      <c r="G50" s="41">
        <v>21</v>
      </c>
      <c r="H50" s="42">
        <v>1</v>
      </c>
    </row>
    <row r="51" spans="1:8" ht="29">
      <c r="A51" s="39" t="s">
        <v>239</v>
      </c>
      <c r="B51" s="38" t="s">
        <v>397</v>
      </c>
      <c r="C51" s="36">
        <v>112</v>
      </c>
      <c r="D51" s="37">
        <v>4610</v>
      </c>
      <c r="E51" s="38" t="s">
        <v>398</v>
      </c>
      <c r="F51" s="40">
        <v>345677000</v>
      </c>
      <c r="G51" s="41">
        <v>657</v>
      </c>
      <c r="H51" s="42">
        <v>5</v>
      </c>
    </row>
    <row r="52" spans="1:8" ht="29">
      <c r="A52" s="39" t="s">
        <v>287</v>
      </c>
      <c r="B52" s="38" t="s">
        <v>399</v>
      </c>
      <c r="C52" s="36">
        <v>127</v>
      </c>
      <c r="D52" s="37">
        <v>8920</v>
      </c>
      <c r="E52" s="38" t="s">
        <v>400</v>
      </c>
      <c r="F52" s="40">
        <v>772413000</v>
      </c>
      <c r="G52" s="41">
        <v>0</v>
      </c>
      <c r="H52" s="42">
        <v>0</v>
      </c>
    </row>
    <row r="53" spans="1:8" ht="43.5">
      <c r="A53" s="32" t="s">
        <v>401</v>
      </c>
      <c r="B53" s="31" t="s">
        <v>402</v>
      </c>
      <c r="C53" s="29">
        <v>113</v>
      </c>
      <c r="D53" s="30">
        <v>4640</v>
      </c>
      <c r="E53" s="31" t="s">
        <v>403</v>
      </c>
      <c r="F53" s="43">
        <v>2023898000</v>
      </c>
      <c r="G53" s="34">
        <v>5125.8</v>
      </c>
      <c r="H53" s="35">
        <v>42.166666666666664</v>
      </c>
    </row>
    <row r="54" spans="1:8" ht="43.5">
      <c r="A54" s="39" t="s">
        <v>404</v>
      </c>
      <c r="B54" s="38" t="s">
        <v>405</v>
      </c>
      <c r="C54" s="36">
        <v>123</v>
      </c>
      <c r="D54" s="37">
        <v>8400</v>
      </c>
      <c r="E54" s="38" t="s">
        <v>405</v>
      </c>
      <c r="F54" s="40">
        <v>288646000</v>
      </c>
      <c r="G54" s="41">
        <v>0</v>
      </c>
      <c r="H54" s="42">
        <v>0</v>
      </c>
    </row>
    <row r="55" spans="1:8" ht="43.5">
      <c r="A55" s="32" t="s">
        <v>283</v>
      </c>
      <c r="B55" s="31" t="s">
        <v>406</v>
      </c>
      <c r="C55" s="29">
        <v>126</v>
      </c>
      <c r="D55" s="30">
        <v>8500</v>
      </c>
      <c r="E55" s="31" t="s">
        <v>406</v>
      </c>
      <c r="F55" s="43">
        <v>28435000</v>
      </c>
      <c r="G55" s="34">
        <v>0</v>
      </c>
      <c r="H55" s="35">
        <v>0</v>
      </c>
    </row>
    <row r="56" spans="1:8" ht="15">
      <c r="A56" s="32" t="s">
        <v>407</v>
      </c>
      <c r="B56" s="31" t="s">
        <v>408</v>
      </c>
      <c r="C56" s="29">
        <v>29</v>
      </c>
      <c r="D56" s="30">
        <v>10</v>
      </c>
      <c r="E56" s="31" t="s">
        <v>303</v>
      </c>
      <c r="F56" s="43">
        <v>30571000</v>
      </c>
      <c r="G56" s="34">
        <v>84.7</v>
      </c>
      <c r="H56" s="35">
        <v>1</v>
      </c>
    </row>
    <row r="57" spans="1:8" ht="43.5">
      <c r="A57" s="32" t="s">
        <v>409</v>
      </c>
      <c r="B57" s="31" t="s">
        <v>410</v>
      </c>
      <c r="C57" s="29">
        <v>61</v>
      </c>
      <c r="D57" s="30">
        <v>1090</v>
      </c>
      <c r="E57" s="31" t="s">
        <v>410</v>
      </c>
      <c r="F57" s="43">
        <v>3632000</v>
      </c>
      <c r="G57" s="34">
        <v>7.3</v>
      </c>
      <c r="H57" s="35">
        <v>0</v>
      </c>
    </row>
    <row r="58" spans="1:8" ht="29">
      <c r="A58" s="39" t="s">
        <v>411</v>
      </c>
      <c r="B58" s="38" t="s">
        <v>412</v>
      </c>
      <c r="C58" s="36">
        <v>58</v>
      </c>
      <c r="D58" s="37">
        <v>1060</v>
      </c>
      <c r="E58" s="38" t="s">
        <v>413</v>
      </c>
      <c r="F58" s="40">
        <v>6531000</v>
      </c>
      <c r="G58" s="41">
        <v>10</v>
      </c>
      <c r="H58" s="42">
        <v>0</v>
      </c>
    </row>
    <row r="59" spans="1:8" ht="29">
      <c r="A59" s="32" t="s">
        <v>414</v>
      </c>
      <c r="B59" s="31" t="s">
        <v>415</v>
      </c>
      <c r="C59" s="29">
        <v>124</v>
      </c>
      <c r="D59" s="30">
        <v>8407</v>
      </c>
      <c r="E59" s="31" t="s">
        <v>415</v>
      </c>
      <c r="F59" s="43">
        <v>1111000</v>
      </c>
      <c r="G59" s="34">
        <v>0</v>
      </c>
      <c r="H59" s="35">
        <v>0</v>
      </c>
    </row>
    <row r="60" spans="1:8" ht="43.5">
      <c r="A60" s="32" t="s">
        <v>416</v>
      </c>
      <c r="B60" s="31" t="s">
        <v>417</v>
      </c>
      <c r="C60" s="29">
        <v>111</v>
      </c>
      <c r="D60" s="30">
        <v>4531</v>
      </c>
      <c r="E60" s="31" t="s">
        <v>418</v>
      </c>
      <c r="F60" s="43">
        <v>6027000</v>
      </c>
      <c r="G60" s="34">
        <v>3</v>
      </c>
      <c r="H60" s="35">
        <v>0</v>
      </c>
    </row>
    <row r="61" spans="1:8" ht="15">
      <c r="A61" s="39" t="s">
        <v>42</v>
      </c>
      <c r="B61" s="38" t="s">
        <v>419</v>
      </c>
      <c r="C61" s="36">
        <v>30</v>
      </c>
      <c r="D61" s="37">
        <v>10</v>
      </c>
      <c r="E61" s="38" t="s">
        <v>303</v>
      </c>
      <c r="F61" s="40">
        <v>160950000</v>
      </c>
      <c r="G61" s="41">
        <v>485.2</v>
      </c>
      <c r="H61" s="42">
        <v>6</v>
      </c>
    </row>
    <row r="62" spans="1:8" ht="15">
      <c r="A62" s="32" t="s">
        <v>420</v>
      </c>
      <c r="B62" s="31" t="s">
        <v>421</v>
      </c>
      <c r="C62" s="29">
        <v>31</v>
      </c>
      <c r="D62" s="30">
        <v>10</v>
      </c>
      <c r="E62" s="31" t="s">
        <v>303</v>
      </c>
      <c r="F62" s="43">
        <v>113486000</v>
      </c>
      <c r="G62" s="34">
        <f>338.2-15</f>
        <v>323.2</v>
      </c>
      <c r="H62" s="35">
        <v>0</v>
      </c>
    </row>
    <row r="63" spans="1:8" ht="29">
      <c r="A63" s="32" t="s">
        <v>422</v>
      </c>
      <c r="B63" s="31" t="s">
        <v>423</v>
      </c>
      <c r="C63" s="29">
        <v>85</v>
      </c>
      <c r="D63" s="30">
        <v>1341</v>
      </c>
      <c r="E63" s="31" t="s">
        <v>424</v>
      </c>
      <c r="F63" s="43">
        <v>673000</v>
      </c>
      <c r="G63" s="34">
        <v>1</v>
      </c>
      <c r="H63" s="35">
        <v>0</v>
      </c>
    </row>
    <row r="64" spans="1:8" ht="15">
      <c r="A64" s="39" t="s">
        <v>51</v>
      </c>
      <c r="B64" s="38" t="s">
        <v>425</v>
      </c>
      <c r="C64" s="36">
        <v>32</v>
      </c>
      <c r="D64" s="37">
        <v>10</v>
      </c>
      <c r="E64" s="38" t="s">
        <v>303</v>
      </c>
      <c r="F64" s="40">
        <v>70375000</v>
      </c>
      <c r="G64" s="41">
        <v>241.1</v>
      </c>
      <c r="H64" s="42">
        <v>0</v>
      </c>
    </row>
    <row r="65" spans="1:8" ht="29">
      <c r="A65" s="39" t="s">
        <v>426</v>
      </c>
      <c r="B65" s="38" t="s">
        <v>427</v>
      </c>
      <c r="C65" s="36">
        <v>90</v>
      </c>
      <c r="D65" s="37">
        <v>1431</v>
      </c>
      <c r="E65" s="38" t="s">
        <v>428</v>
      </c>
      <c r="F65" s="40">
        <v>14937000</v>
      </c>
      <c r="G65" s="41">
        <v>43.2</v>
      </c>
      <c r="H65" s="42">
        <v>0</v>
      </c>
    </row>
    <row r="66" spans="1:8" ht="15">
      <c r="A66" s="32" t="s">
        <v>55</v>
      </c>
      <c r="B66" s="31" t="s">
        <v>429</v>
      </c>
      <c r="C66" s="29">
        <v>33</v>
      </c>
      <c r="D66" s="30">
        <v>10</v>
      </c>
      <c r="E66" s="31" t="s">
        <v>303</v>
      </c>
      <c r="F66" s="43">
        <v>46181000</v>
      </c>
      <c r="G66" s="34">
        <v>67</v>
      </c>
      <c r="H66" s="35">
        <v>0.5</v>
      </c>
    </row>
    <row r="67" spans="1:8" ht="15">
      <c r="A67" s="32" t="s">
        <v>430</v>
      </c>
      <c r="B67" s="31" t="s">
        <v>431</v>
      </c>
      <c r="C67" s="29">
        <v>91</v>
      </c>
      <c r="D67" s="30">
        <v>1432</v>
      </c>
      <c r="E67" s="31" t="s">
        <v>431</v>
      </c>
      <c r="F67" s="43">
        <v>380000</v>
      </c>
      <c r="G67" s="34">
        <v>0</v>
      </c>
      <c r="H67" s="35">
        <v>0</v>
      </c>
    </row>
    <row r="68" spans="1:8" ht="15">
      <c r="A68" s="39" t="s">
        <v>432</v>
      </c>
      <c r="B68" s="38" t="s">
        <v>433</v>
      </c>
      <c r="C68" s="36">
        <v>34</v>
      </c>
      <c r="D68" s="37">
        <v>10</v>
      </c>
      <c r="E68" s="38" t="s">
        <v>303</v>
      </c>
      <c r="F68" s="40">
        <v>50760000</v>
      </c>
      <c r="G68" s="41">
        <v>188.9</v>
      </c>
      <c r="H68" s="42">
        <v>1</v>
      </c>
    </row>
    <row r="69" spans="1:8" ht="43.5">
      <c r="A69" s="39" t="s">
        <v>204</v>
      </c>
      <c r="B69" s="38" t="s">
        <v>434</v>
      </c>
      <c r="C69" s="36">
        <v>98</v>
      </c>
      <c r="D69" s="37">
        <v>1561</v>
      </c>
      <c r="E69" s="38" t="s">
        <v>435</v>
      </c>
      <c r="F69" s="40">
        <v>138951000</v>
      </c>
      <c r="G69" s="41">
        <v>69</v>
      </c>
      <c r="H69" s="42">
        <v>0</v>
      </c>
    </row>
    <row r="70" spans="1:8" ht="43.5">
      <c r="A70" s="39" t="s">
        <v>436</v>
      </c>
      <c r="B70" s="38" t="s">
        <v>437</v>
      </c>
      <c r="C70" s="36">
        <v>64</v>
      </c>
      <c r="D70" s="37">
        <v>1135</v>
      </c>
      <c r="E70" s="38" t="s">
        <v>438</v>
      </c>
      <c r="F70" s="40">
        <v>3048000</v>
      </c>
      <c r="G70" s="41">
        <v>10.7</v>
      </c>
      <c r="H70" s="42">
        <v>0</v>
      </c>
    </row>
    <row r="71" spans="1:8" ht="29">
      <c r="A71" s="39" t="s">
        <v>256</v>
      </c>
      <c r="B71" s="38" t="s">
        <v>439</v>
      </c>
      <c r="C71" s="36">
        <v>119</v>
      </c>
      <c r="D71" s="37">
        <v>5511</v>
      </c>
      <c r="E71" s="38" t="s">
        <v>440</v>
      </c>
      <c r="F71" s="40">
        <v>130254000</v>
      </c>
      <c r="G71" s="41">
        <v>325.1</v>
      </c>
      <c r="H71" s="42">
        <v>2</v>
      </c>
    </row>
    <row r="72" spans="1:8" ht="29">
      <c r="A72" s="39" t="s">
        <v>441</v>
      </c>
      <c r="B72" s="38" t="s">
        <v>442</v>
      </c>
      <c r="C72" s="36">
        <v>54</v>
      </c>
      <c r="D72" s="37">
        <v>1415</v>
      </c>
      <c r="E72" s="38" t="s">
        <v>443</v>
      </c>
      <c r="F72" s="40">
        <v>10015000</v>
      </c>
      <c r="G72" s="41">
        <v>0</v>
      </c>
      <c r="H72" s="42">
        <v>0</v>
      </c>
    </row>
    <row r="73" spans="1:8" ht="15">
      <c r="A73" s="32" t="s">
        <v>444</v>
      </c>
      <c r="B73" s="31" t="s">
        <v>445</v>
      </c>
      <c r="C73" s="29">
        <v>35</v>
      </c>
      <c r="D73" s="30">
        <v>10</v>
      </c>
      <c r="E73" s="31" t="s">
        <v>303</v>
      </c>
      <c r="F73" s="43">
        <v>2329000</v>
      </c>
      <c r="G73" s="34">
        <v>0</v>
      </c>
      <c r="H73" s="35">
        <v>0</v>
      </c>
    </row>
    <row r="74" spans="1:8" ht="15">
      <c r="A74" s="39" t="s">
        <v>62</v>
      </c>
      <c r="B74" s="38" t="s">
        <v>446</v>
      </c>
      <c r="C74" s="36">
        <v>36</v>
      </c>
      <c r="D74" s="37">
        <v>10</v>
      </c>
      <c r="E74" s="38" t="s">
        <v>303</v>
      </c>
      <c r="F74" s="40">
        <v>849000</v>
      </c>
      <c r="G74" s="41">
        <v>2</v>
      </c>
      <c r="H74" s="42">
        <v>0</v>
      </c>
    </row>
    <row r="75" spans="1:8" ht="29">
      <c r="A75" s="39" t="s">
        <v>190</v>
      </c>
      <c r="B75" s="38" t="s">
        <v>447</v>
      </c>
      <c r="C75" s="36">
        <v>92</v>
      </c>
      <c r="D75" s="37">
        <v>1451</v>
      </c>
      <c r="E75" s="38" t="s">
        <v>447</v>
      </c>
      <c r="F75" s="40">
        <v>105038000</v>
      </c>
      <c r="G75" s="41">
        <v>262.1</v>
      </c>
      <c r="H75" s="42">
        <v>1</v>
      </c>
    </row>
    <row r="76" spans="1:8" ht="43.5">
      <c r="A76" s="32" t="s">
        <v>448</v>
      </c>
      <c r="B76" s="31" t="s">
        <v>449</v>
      </c>
      <c r="C76" s="29">
        <v>93</v>
      </c>
      <c r="D76" s="30">
        <v>1454</v>
      </c>
      <c r="E76" s="31" t="s">
        <v>449</v>
      </c>
      <c r="F76" s="43">
        <v>247251000</v>
      </c>
      <c r="G76" s="34">
        <v>0</v>
      </c>
      <c r="H76" s="35">
        <v>0</v>
      </c>
    </row>
    <row r="77" spans="1:8" ht="15">
      <c r="A77" s="32" t="s">
        <v>66</v>
      </c>
      <c r="B77" s="31" t="s">
        <v>450</v>
      </c>
      <c r="C77" s="29">
        <v>37</v>
      </c>
      <c r="D77" s="30">
        <v>10</v>
      </c>
      <c r="E77" s="31" t="s">
        <v>303</v>
      </c>
      <c r="F77" s="43">
        <v>560000</v>
      </c>
      <c r="G77" s="34">
        <v>0</v>
      </c>
      <c r="H77" s="35">
        <v>0</v>
      </c>
    </row>
    <row r="78" spans="1:8" ht="15">
      <c r="A78" s="39" t="s">
        <v>451</v>
      </c>
      <c r="B78" s="38" t="s">
        <v>452</v>
      </c>
      <c r="C78" s="36">
        <v>38</v>
      </c>
      <c r="D78" s="37">
        <v>10</v>
      </c>
      <c r="E78" s="38" t="s">
        <v>303</v>
      </c>
      <c r="F78" s="40">
        <v>1921000</v>
      </c>
      <c r="G78" s="41">
        <v>0</v>
      </c>
      <c r="H78" s="42">
        <v>0</v>
      </c>
    </row>
    <row r="79" spans="1:8" ht="15">
      <c r="A79" s="32" t="s">
        <v>453</v>
      </c>
      <c r="B79" s="31" t="s">
        <v>454</v>
      </c>
      <c r="C79" s="29">
        <v>128</v>
      </c>
      <c r="D79" s="30">
        <v>1411</v>
      </c>
      <c r="E79" s="31" t="s">
        <v>454</v>
      </c>
      <c r="F79" s="43">
        <v>5905000</v>
      </c>
      <c r="G79" s="34">
        <v>0</v>
      </c>
      <c r="H79" s="35">
        <v>0</v>
      </c>
    </row>
    <row r="80" spans="1:8" ht="15">
      <c r="A80" s="32" t="s">
        <v>455</v>
      </c>
      <c r="B80" s="31" t="s">
        <v>456</v>
      </c>
      <c r="C80" s="29">
        <v>39</v>
      </c>
      <c r="D80" s="30">
        <v>10</v>
      </c>
      <c r="E80" s="31" t="s">
        <v>303</v>
      </c>
      <c r="F80" s="43">
        <v>36585000</v>
      </c>
      <c r="G80" s="34">
        <v>0</v>
      </c>
      <c r="H80" s="35">
        <v>0</v>
      </c>
    </row>
    <row r="81" spans="1:8" ht="29">
      <c r="A81" s="32" t="s">
        <v>247</v>
      </c>
      <c r="B81" s="31" t="s">
        <v>457</v>
      </c>
      <c r="C81" s="29">
        <v>114</v>
      </c>
      <c r="D81" s="30">
        <v>5420</v>
      </c>
      <c r="E81" s="31" t="s">
        <v>458</v>
      </c>
      <c r="F81" s="43">
        <v>75134000</v>
      </c>
      <c r="G81" s="34">
        <v>46</v>
      </c>
      <c r="H81" s="35">
        <v>0</v>
      </c>
    </row>
    <row r="82" spans="1:8" ht="15">
      <c r="A82" s="39" t="s">
        <v>459</v>
      </c>
      <c r="B82" s="38" t="s">
        <v>460</v>
      </c>
      <c r="C82" s="36">
        <v>40</v>
      </c>
      <c r="D82" s="37">
        <v>10</v>
      </c>
      <c r="E82" s="38" t="s">
        <v>303</v>
      </c>
      <c r="F82" s="40">
        <v>59378000</v>
      </c>
      <c r="G82" s="41">
        <v>210</v>
      </c>
      <c r="H82" s="42">
        <v>2</v>
      </c>
    </row>
    <row r="83" spans="1:8" ht="43.5">
      <c r="A83" s="32" t="s">
        <v>461</v>
      </c>
      <c r="B83" s="31" t="s">
        <v>462</v>
      </c>
      <c r="C83" s="29">
        <v>65</v>
      </c>
      <c r="D83" s="30">
        <v>1135</v>
      </c>
      <c r="E83" s="31" t="s">
        <v>438</v>
      </c>
      <c r="F83" s="43">
        <v>2303000</v>
      </c>
      <c r="G83" s="34">
        <v>9.6</v>
      </c>
      <c r="H83" s="35">
        <v>0</v>
      </c>
    </row>
    <row r="84" spans="1:8" ht="29">
      <c r="A84" s="32" t="s">
        <v>463</v>
      </c>
      <c r="B84" s="31" t="s">
        <v>464</v>
      </c>
      <c r="C84" s="29">
        <v>41</v>
      </c>
      <c r="D84" s="30">
        <v>10</v>
      </c>
      <c r="E84" s="31" t="s">
        <v>303</v>
      </c>
      <c r="F84" s="43">
        <v>66546000</v>
      </c>
      <c r="G84" s="34">
        <v>0</v>
      </c>
      <c r="H84" s="35">
        <v>0</v>
      </c>
    </row>
    <row r="85" spans="1:8" ht="29">
      <c r="A85" s="39" t="s">
        <v>69</v>
      </c>
      <c r="B85" s="38" t="s">
        <v>465</v>
      </c>
      <c r="C85" s="36">
        <v>42</v>
      </c>
      <c r="D85" s="37">
        <v>10</v>
      </c>
      <c r="E85" s="38" t="s">
        <v>303</v>
      </c>
      <c r="F85" s="40">
        <v>6857000</v>
      </c>
      <c r="G85" s="41">
        <v>0</v>
      </c>
      <c r="H85" s="42">
        <v>0</v>
      </c>
    </row>
    <row r="86" spans="1:8" ht="43.5">
      <c r="A86" s="32" t="s">
        <v>74</v>
      </c>
      <c r="B86" s="31" t="s">
        <v>466</v>
      </c>
      <c r="C86" s="29">
        <v>43</v>
      </c>
      <c r="D86" s="30">
        <v>10</v>
      </c>
      <c r="E86" s="31" t="s">
        <v>303</v>
      </c>
      <c r="F86" s="43">
        <v>36104000</v>
      </c>
      <c r="G86" s="34">
        <v>0</v>
      </c>
      <c r="H86" s="35">
        <v>0</v>
      </c>
    </row>
    <row r="87" spans="1:8" ht="43.5">
      <c r="A87" s="39" t="s">
        <v>467</v>
      </c>
      <c r="B87" s="38" t="s">
        <v>468</v>
      </c>
      <c r="C87" s="36">
        <v>44</v>
      </c>
      <c r="D87" s="37">
        <v>10</v>
      </c>
      <c r="E87" s="38" t="s">
        <v>303</v>
      </c>
      <c r="F87" s="40">
        <v>5968000</v>
      </c>
      <c r="G87" s="41">
        <v>0</v>
      </c>
      <c r="H87" s="42">
        <v>0</v>
      </c>
    </row>
    <row r="88" spans="1:8" ht="29">
      <c r="A88" s="32" t="s">
        <v>469</v>
      </c>
      <c r="B88" s="31" t="s">
        <v>470</v>
      </c>
      <c r="C88" s="29">
        <v>45</v>
      </c>
      <c r="D88" s="30">
        <v>10</v>
      </c>
      <c r="E88" s="31" t="s">
        <v>303</v>
      </c>
      <c r="F88" s="43">
        <v>55630000</v>
      </c>
      <c r="G88" s="34">
        <v>0</v>
      </c>
      <c r="H88" s="35">
        <v>0</v>
      </c>
    </row>
    <row r="89" spans="1:8" ht="43.5">
      <c r="A89" s="39" t="s">
        <v>471</v>
      </c>
      <c r="B89" s="38" t="s">
        <v>472</v>
      </c>
      <c r="C89" s="36">
        <v>46</v>
      </c>
      <c r="D89" s="37">
        <v>10</v>
      </c>
      <c r="E89" s="38" t="s">
        <v>303</v>
      </c>
      <c r="F89" s="40">
        <v>4984000</v>
      </c>
      <c r="G89" s="41">
        <v>0</v>
      </c>
      <c r="H89" s="42">
        <v>0</v>
      </c>
    </row>
    <row r="90" spans="1:8" ht="58">
      <c r="A90" s="32" t="s">
        <v>91</v>
      </c>
      <c r="B90" s="31" t="s">
        <v>473</v>
      </c>
      <c r="C90" s="29">
        <v>47</v>
      </c>
      <c r="D90" s="30">
        <v>10</v>
      </c>
      <c r="E90" s="31" t="s">
        <v>303</v>
      </c>
      <c r="F90" s="43">
        <v>753000</v>
      </c>
      <c r="G90" s="34">
        <v>0</v>
      </c>
      <c r="H90" s="35">
        <v>0</v>
      </c>
    </row>
    <row r="91" spans="1:8" ht="15">
      <c r="A91" s="39" t="s">
        <v>234</v>
      </c>
      <c r="B91" s="38" t="s">
        <v>474</v>
      </c>
      <c r="C91" s="36">
        <v>108</v>
      </c>
      <c r="D91" s="37">
        <v>4290</v>
      </c>
      <c r="E91" s="38" t="s">
        <v>474</v>
      </c>
      <c r="F91" s="40">
        <v>58582000</v>
      </c>
      <c r="G91" s="41">
        <v>69</v>
      </c>
      <c r="H91" s="42">
        <v>0</v>
      </c>
    </row>
    <row r="92" spans="1:8" ht="58">
      <c r="A92" s="32" t="s">
        <v>475</v>
      </c>
      <c r="B92" s="31" t="s">
        <v>476</v>
      </c>
      <c r="C92" s="29">
        <v>57</v>
      </c>
      <c r="D92" s="30">
        <v>1040</v>
      </c>
      <c r="E92" s="31" t="s">
        <v>476</v>
      </c>
      <c r="F92" s="43">
        <v>4263000</v>
      </c>
      <c r="G92" s="34">
        <v>1</v>
      </c>
      <c r="H92" s="35">
        <v>0</v>
      </c>
    </row>
    <row r="93" spans="1:8" ht="29">
      <c r="A93" s="32" t="s">
        <v>477</v>
      </c>
      <c r="B93" s="31" t="s">
        <v>478</v>
      </c>
      <c r="C93" s="29">
        <v>109</v>
      </c>
      <c r="D93" s="30">
        <v>4290</v>
      </c>
      <c r="E93" s="31" t="s">
        <v>474</v>
      </c>
      <c r="F93" s="43">
        <v>23333000</v>
      </c>
      <c r="G93" s="34">
        <v>0</v>
      </c>
      <c r="H93" s="35">
        <v>0</v>
      </c>
    </row>
    <row r="94" spans="1:8" ht="29">
      <c r="A94" s="32" t="s">
        <v>230</v>
      </c>
      <c r="B94" s="31" t="s">
        <v>479</v>
      </c>
      <c r="C94" s="29">
        <v>107</v>
      </c>
      <c r="D94" s="30">
        <v>4040</v>
      </c>
      <c r="E94" s="31" t="s">
        <v>480</v>
      </c>
      <c r="F94" s="43">
        <v>311682000</v>
      </c>
      <c r="G94" s="34">
        <v>433.4</v>
      </c>
      <c r="H94" s="35">
        <v>13.5</v>
      </c>
    </row>
    <row r="95" spans="1:8" ht="15">
      <c r="A95" s="32" t="s">
        <v>131</v>
      </c>
      <c r="B95" s="31" t="s">
        <v>481</v>
      </c>
      <c r="C95" s="29">
        <v>55</v>
      </c>
      <c r="D95" s="30">
        <v>1030</v>
      </c>
      <c r="E95" s="31" t="s">
        <v>482</v>
      </c>
      <c r="F95" s="43">
        <v>218294000</v>
      </c>
      <c r="G95" s="34">
        <v>394.5</v>
      </c>
      <c r="H95" s="35">
        <v>4</v>
      </c>
    </row>
    <row r="96" spans="1:8" ht="15">
      <c r="A96" s="39" t="s">
        <v>483</v>
      </c>
      <c r="B96" s="38" t="s">
        <v>484</v>
      </c>
      <c r="C96" s="36">
        <v>56</v>
      </c>
      <c r="D96" s="37">
        <v>1030</v>
      </c>
      <c r="E96" s="38" t="s">
        <v>482</v>
      </c>
      <c r="F96" s="40">
        <v>22990000</v>
      </c>
      <c r="G96" s="41">
        <v>0</v>
      </c>
      <c r="H96" s="42">
        <v>0</v>
      </c>
    </row>
    <row r="97" spans="1:8" ht="43.5">
      <c r="A97" s="32" t="s">
        <v>167</v>
      </c>
      <c r="B97" s="31" t="s">
        <v>485</v>
      </c>
      <c r="C97" s="29">
        <v>77</v>
      </c>
      <c r="D97" s="30">
        <v>1210</v>
      </c>
      <c r="E97" s="31" t="s">
        <v>485</v>
      </c>
      <c r="F97" s="43">
        <v>78343000</v>
      </c>
      <c r="G97" s="34">
        <v>178.2</v>
      </c>
      <c r="H97" s="35">
        <v>4</v>
      </c>
    </row>
    <row r="98" spans="1:8" ht="43.5">
      <c r="A98" s="32" t="s">
        <v>486</v>
      </c>
      <c r="B98" s="31" t="s">
        <v>487</v>
      </c>
      <c r="C98" s="29">
        <v>122</v>
      </c>
      <c r="D98" s="30">
        <v>5570</v>
      </c>
      <c r="E98" s="31" t="s">
        <v>488</v>
      </c>
      <c r="F98" s="43">
        <v>82769000</v>
      </c>
      <c r="G98" s="34">
        <v>74</v>
      </c>
      <c r="H98" s="35">
        <v>0</v>
      </c>
    </row>
    <row r="99" spans="1:8" ht="29">
      <c r="A99" s="39" t="s">
        <v>489</v>
      </c>
      <c r="B99" s="38" t="s">
        <v>490</v>
      </c>
      <c r="C99" s="36"/>
      <c r="D99" s="37">
        <v>4643</v>
      </c>
      <c r="E99" s="38" t="s">
        <v>490</v>
      </c>
      <c r="F99" s="40">
        <v>0</v>
      </c>
      <c r="G99" s="41">
        <v>0</v>
      </c>
      <c r="H99" s="42">
        <v>0</v>
      </c>
    </row>
    <row r="100" spans="1:8" ht="29">
      <c r="A100" s="32" t="s">
        <v>491</v>
      </c>
      <c r="B100" s="31" t="s">
        <v>492</v>
      </c>
      <c r="C100" s="29">
        <v>101</v>
      </c>
      <c r="D100" s="30">
        <v>1820</v>
      </c>
      <c r="E100" s="31" t="s">
        <v>492</v>
      </c>
      <c r="F100" s="43">
        <v>100000</v>
      </c>
      <c r="G100" s="34">
        <v>0</v>
      </c>
      <c r="H100" s="35">
        <v>0</v>
      </c>
    </row>
    <row r="101" spans="1:8" ht="43.5">
      <c r="A101" s="32" t="s">
        <v>186</v>
      </c>
      <c r="B101" s="31" t="s">
        <v>493</v>
      </c>
      <c r="C101" s="29">
        <v>87</v>
      </c>
      <c r="D101" s="30">
        <v>1350</v>
      </c>
      <c r="E101" s="31" t="s">
        <v>494</v>
      </c>
      <c r="F101" s="43">
        <v>11157000</v>
      </c>
      <c r="G101" s="34">
        <v>22</v>
      </c>
      <c r="H101" s="35">
        <v>1</v>
      </c>
    </row>
    <row r="102" spans="1:8" ht="43.5">
      <c r="A102" s="39" t="s">
        <v>495</v>
      </c>
      <c r="B102" s="38" t="s">
        <v>496</v>
      </c>
      <c r="C102" s="36">
        <v>66</v>
      </c>
      <c r="D102" s="37">
        <v>1135</v>
      </c>
      <c r="E102" s="38" t="s">
        <v>438</v>
      </c>
      <c r="F102" s="40">
        <v>5047000</v>
      </c>
      <c r="G102" s="41">
        <v>18.3</v>
      </c>
      <c r="H102" s="42">
        <v>0</v>
      </c>
    </row>
    <row r="103" spans="1:8" ht="15">
      <c r="A103" s="39" t="s">
        <v>210</v>
      </c>
      <c r="B103" s="38" t="s">
        <v>497</v>
      </c>
      <c r="C103" s="36">
        <v>100</v>
      </c>
      <c r="D103" s="37">
        <v>1800</v>
      </c>
      <c r="E103" s="38" t="s">
        <v>497</v>
      </c>
      <c r="F103" s="40">
        <v>466501000</v>
      </c>
      <c r="G103" s="41">
        <v>845.6</v>
      </c>
      <c r="H103" s="42">
        <v>1.5</v>
      </c>
    </row>
    <row r="104" spans="1:8" ht="15">
      <c r="A104" s="39" t="s">
        <v>106</v>
      </c>
      <c r="B104" s="38" t="s">
        <v>498</v>
      </c>
      <c r="C104" s="36">
        <v>48</v>
      </c>
      <c r="D104" s="37">
        <v>10</v>
      </c>
      <c r="E104" s="38" t="s">
        <v>303</v>
      </c>
      <c r="F104" s="40">
        <v>86606000</v>
      </c>
      <c r="G104" s="41">
        <v>198.8</v>
      </c>
      <c r="H104" s="42">
        <v>5.6000000000000005</v>
      </c>
    </row>
    <row r="105" spans="1:8" ht="29">
      <c r="A105" s="39" t="s">
        <v>499</v>
      </c>
      <c r="B105" s="38" t="s">
        <v>500</v>
      </c>
      <c r="C105" s="36">
        <v>76</v>
      </c>
      <c r="D105" s="37">
        <v>1190</v>
      </c>
      <c r="E105" s="38" t="s">
        <v>500</v>
      </c>
      <c r="F105" s="40">
        <v>209582000</v>
      </c>
      <c r="G105" s="41">
        <v>137.3</v>
      </c>
      <c r="H105" s="42">
        <v>0</v>
      </c>
    </row>
    <row r="106" spans="1:8" ht="43.5">
      <c r="A106" s="39" t="s">
        <v>501</v>
      </c>
      <c r="B106" s="38" t="s">
        <v>502</v>
      </c>
      <c r="C106" s="36">
        <v>125</v>
      </c>
      <c r="D106" s="37">
        <v>8430</v>
      </c>
      <c r="E106" s="38" t="s">
        <v>403</v>
      </c>
      <c r="F106" s="40">
        <v>14794000</v>
      </c>
      <c r="G106" s="41">
        <v>0</v>
      </c>
      <c r="H106" s="42">
        <v>0</v>
      </c>
    </row>
    <row r="107" spans="1:8" ht="29">
      <c r="A107" s="39" t="s">
        <v>171</v>
      </c>
      <c r="B107" s="38" t="s">
        <v>503</v>
      </c>
      <c r="C107" s="36">
        <v>78</v>
      </c>
      <c r="D107" s="37">
        <v>1211</v>
      </c>
      <c r="E107" s="38" t="s">
        <v>504</v>
      </c>
      <c r="F107" s="40">
        <v>87282000</v>
      </c>
      <c r="G107" s="41">
        <v>122</v>
      </c>
      <c r="H107" s="42">
        <v>11</v>
      </c>
    </row>
    <row r="108" spans="1:8" ht="58">
      <c r="A108" s="39" t="s">
        <v>505</v>
      </c>
      <c r="B108" s="38" t="s">
        <v>506</v>
      </c>
      <c r="C108" s="36">
        <v>94</v>
      </c>
      <c r="D108" s="37">
        <v>1471</v>
      </c>
      <c r="E108" s="38" t="s">
        <v>507</v>
      </c>
      <c r="F108" s="40">
        <v>1154000</v>
      </c>
      <c r="G108" s="41">
        <v>4</v>
      </c>
      <c r="H108" s="42">
        <v>0</v>
      </c>
    </row>
    <row r="109" spans="1:8" ht="29">
      <c r="A109" s="39" t="s">
        <v>508</v>
      </c>
      <c r="B109" s="38" t="s">
        <v>509</v>
      </c>
      <c r="C109" s="36">
        <v>102</v>
      </c>
      <c r="D109" s="37">
        <v>1850</v>
      </c>
      <c r="E109" s="38" t="s">
        <v>510</v>
      </c>
      <c r="F109" s="40">
        <v>63178000</v>
      </c>
      <c r="G109" s="41">
        <v>156.3</v>
      </c>
      <c r="H109" s="42">
        <v>4</v>
      </c>
    </row>
    <row r="110" spans="1:8" ht="29">
      <c r="A110" s="39" t="s">
        <v>511</v>
      </c>
      <c r="B110" s="38" t="s">
        <v>512</v>
      </c>
      <c r="C110" s="36">
        <v>80</v>
      </c>
      <c r="D110" s="37">
        <v>1280</v>
      </c>
      <c r="E110" s="38" t="s">
        <v>512</v>
      </c>
      <c r="F110" s="40">
        <v>42568000</v>
      </c>
      <c r="G110" s="41">
        <v>0</v>
      </c>
      <c r="H110" s="42">
        <v>0</v>
      </c>
    </row>
    <row r="111" spans="1:8" ht="15">
      <c r="A111" s="32" t="s">
        <v>112</v>
      </c>
      <c r="B111" s="31" t="s">
        <v>513</v>
      </c>
      <c r="C111" s="29">
        <v>49</v>
      </c>
      <c r="D111" s="30">
        <v>10</v>
      </c>
      <c r="E111" s="31" t="s">
        <v>303</v>
      </c>
      <c r="F111" s="43">
        <v>14075000</v>
      </c>
      <c r="G111" s="34">
        <v>32</v>
      </c>
      <c r="H111" s="35">
        <v>0</v>
      </c>
    </row>
    <row r="112" spans="1:8" ht="43.5">
      <c r="A112" s="32" t="s">
        <v>514</v>
      </c>
      <c r="B112" s="31" t="s">
        <v>515</v>
      </c>
      <c r="C112" s="29">
        <v>89</v>
      </c>
      <c r="D112" s="30">
        <v>1421</v>
      </c>
      <c r="E112" s="31" t="s">
        <v>515</v>
      </c>
      <c r="F112" s="43">
        <f>20279000-5000</f>
        <v>20274000</v>
      </c>
      <c r="G112" s="34">
        <v>15.6</v>
      </c>
      <c r="H112" s="35">
        <v>0</v>
      </c>
    </row>
    <row r="113" spans="1:8" ht="29">
      <c r="A113" s="32" t="s">
        <v>516</v>
      </c>
      <c r="B113" s="31" t="s">
        <v>517</v>
      </c>
      <c r="C113" s="29">
        <v>103</v>
      </c>
      <c r="D113" s="30">
        <v>1890</v>
      </c>
      <c r="E113" s="31" t="s">
        <v>517</v>
      </c>
      <c r="F113" s="43">
        <v>31865000</v>
      </c>
      <c r="G113" s="34">
        <v>75</v>
      </c>
      <c r="H113" s="35">
        <v>0</v>
      </c>
    </row>
    <row r="114" spans="1:8" ht="15">
      <c r="A114" s="39" t="s">
        <v>518</v>
      </c>
      <c r="B114" s="38" t="s">
        <v>519</v>
      </c>
      <c r="C114" s="36">
        <v>88</v>
      </c>
      <c r="D114" s="37">
        <v>1396</v>
      </c>
      <c r="E114" s="38" t="s">
        <v>520</v>
      </c>
      <c r="F114" s="40">
        <v>242000</v>
      </c>
      <c r="G114" s="41">
        <v>0</v>
      </c>
      <c r="H114" s="42">
        <v>0</v>
      </c>
    </row>
    <row r="115" spans="1:8" ht="15">
      <c r="A115" s="39" t="s">
        <v>521</v>
      </c>
      <c r="B115" s="38" t="s">
        <v>522</v>
      </c>
      <c r="C115" s="36">
        <v>50</v>
      </c>
      <c r="D115" s="37">
        <v>10</v>
      </c>
      <c r="E115" s="38" t="s">
        <v>303</v>
      </c>
      <c r="F115" s="40">
        <v>328372000</v>
      </c>
      <c r="G115" s="41">
        <v>913</v>
      </c>
      <c r="H115" s="42">
        <v>1</v>
      </c>
    </row>
    <row r="116" spans="1:8" ht="15">
      <c r="A116" s="39" t="s">
        <v>126</v>
      </c>
      <c r="B116" s="38" t="s">
        <v>523</v>
      </c>
      <c r="C116" s="36">
        <v>52</v>
      </c>
      <c r="D116" s="37">
        <v>16</v>
      </c>
      <c r="E116" s="38" t="s">
        <v>524</v>
      </c>
      <c r="F116" s="40">
        <v>2848000</v>
      </c>
      <c r="G116" s="41">
        <v>1</v>
      </c>
      <c r="H116" s="42">
        <v>1</v>
      </c>
    </row>
    <row r="117" spans="1:8" ht="15">
      <c r="A117" s="32" t="s">
        <v>525</v>
      </c>
      <c r="B117" s="31" t="s">
        <v>526</v>
      </c>
      <c r="C117" s="29">
        <v>53</v>
      </c>
      <c r="D117" s="30">
        <v>16</v>
      </c>
      <c r="E117" s="31" t="s">
        <v>524</v>
      </c>
      <c r="F117" s="43">
        <v>8000</v>
      </c>
      <c r="G117" s="34">
        <v>0</v>
      </c>
      <c r="H117" s="35">
        <v>0</v>
      </c>
    </row>
    <row r="118" spans="1:8" ht="29">
      <c r="A118" s="32" t="s">
        <v>137</v>
      </c>
      <c r="B118" s="31" t="s">
        <v>527</v>
      </c>
      <c r="C118" s="29">
        <v>59</v>
      </c>
      <c r="D118" s="30">
        <v>1070</v>
      </c>
      <c r="E118" s="31" t="s">
        <v>527</v>
      </c>
      <c r="F118" s="43">
        <v>147523000</v>
      </c>
      <c r="G118" s="34">
        <v>33.8</v>
      </c>
      <c r="H118" s="35">
        <v>0</v>
      </c>
    </row>
    <row r="119" spans="1:8" ht="43.5">
      <c r="A119" s="32" t="s">
        <v>151</v>
      </c>
      <c r="B119" s="31" t="s">
        <v>528</v>
      </c>
      <c r="C119" s="29">
        <v>63</v>
      </c>
      <c r="D119" s="30">
        <v>1120</v>
      </c>
      <c r="E119" s="31" t="s">
        <v>529</v>
      </c>
      <c r="F119" s="43">
        <f>564645000+3000</f>
        <v>564648000</v>
      </c>
      <c r="G119" s="34">
        <v>155.1</v>
      </c>
      <c r="H119" s="35">
        <v>0</v>
      </c>
    </row>
    <row r="120" spans="1:8" ht="58">
      <c r="A120" s="39" t="s">
        <v>145</v>
      </c>
      <c r="B120" s="38" t="s">
        <v>530</v>
      </c>
      <c r="C120" s="36">
        <v>60</v>
      </c>
      <c r="D120" s="37">
        <v>1080</v>
      </c>
      <c r="E120" s="38" t="s">
        <v>531</v>
      </c>
      <c r="F120" s="40">
        <v>14774000</v>
      </c>
      <c r="G120" s="41">
        <v>29</v>
      </c>
      <c r="H120" s="42">
        <v>0</v>
      </c>
    </row>
    <row r="121" spans="1:8" ht="29">
      <c r="A121" s="32" t="s">
        <v>532</v>
      </c>
      <c r="B121" s="31" t="s">
        <v>533</v>
      </c>
      <c r="C121" s="29">
        <v>105</v>
      </c>
      <c r="D121" s="30">
        <v>2240</v>
      </c>
      <c r="E121" s="31" t="s">
        <v>534</v>
      </c>
      <c r="F121" s="43">
        <v>35835000</v>
      </c>
      <c r="G121" s="34">
        <v>36.6</v>
      </c>
      <c r="H121" s="35">
        <v>0</v>
      </c>
    </row>
    <row r="122" spans="1:8" ht="29">
      <c r="A122" s="32" t="s">
        <v>194</v>
      </c>
      <c r="B122" s="31" t="s">
        <v>535</v>
      </c>
      <c r="C122" s="29">
        <v>95</v>
      </c>
      <c r="D122" s="30">
        <v>1480</v>
      </c>
      <c r="E122" s="31" t="s">
        <v>535</v>
      </c>
      <c r="F122" s="43">
        <v>91827000</v>
      </c>
      <c r="G122" s="34">
        <v>29.8</v>
      </c>
      <c r="H122" s="35">
        <v>0</v>
      </c>
    </row>
    <row r="123" spans="1:8" ht="58">
      <c r="A123" s="39" t="s">
        <v>536</v>
      </c>
      <c r="B123" s="38" t="s">
        <v>537</v>
      </c>
      <c r="C123" s="36">
        <v>96</v>
      </c>
      <c r="D123" s="37">
        <v>1490</v>
      </c>
      <c r="E123" s="38" t="s">
        <v>537</v>
      </c>
      <c r="F123" s="40">
        <v>28423000</v>
      </c>
      <c r="G123" s="41">
        <v>7</v>
      </c>
      <c r="H123" s="42">
        <v>0</v>
      </c>
    </row>
    <row r="124" spans="1:8" ht="15">
      <c r="A124" s="32" t="s">
        <v>122</v>
      </c>
      <c r="B124" s="31" t="s">
        <v>538</v>
      </c>
      <c r="C124" s="29">
        <v>51</v>
      </c>
      <c r="D124" s="30">
        <v>10</v>
      </c>
      <c r="E124" s="31" t="s">
        <v>303</v>
      </c>
      <c r="F124" s="43">
        <v>153411000</v>
      </c>
      <c r="G124" s="34">
        <v>459</v>
      </c>
      <c r="H124" s="35">
        <v>0</v>
      </c>
    </row>
    <row r="125" spans="1:8" ht="43.5">
      <c r="A125" s="32" t="s">
        <v>539</v>
      </c>
      <c r="B125" s="31" t="s">
        <v>540</v>
      </c>
      <c r="C125" s="29">
        <v>67</v>
      </c>
      <c r="D125" s="30">
        <v>1135</v>
      </c>
      <c r="E125" s="31" t="s">
        <v>438</v>
      </c>
      <c r="F125" s="43">
        <v>4523000</v>
      </c>
      <c r="G125" s="34">
        <v>14.3</v>
      </c>
      <c r="H125" s="35">
        <v>0</v>
      </c>
    </row>
    <row r="126" spans="1:8" ht="43.5">
      <c r="A126" s="39" t="s">
        <v>541</v>
      </c>
      <c r="B126" s="38" t="s">
        <v>542</v>
      </c>
      <c r="C126" s="36">
        <v>68</v>
      </c>
      <c r="D126" s="37">
        <v>1135</v>
      </c>
      <c r="E126" s="38" t="s">
        <v>438</v>
      </c>
      <c r="F126" s="40">
        <v>3540000</v>
      </c>
      <c r="G126" s="41">
        <v>13</v>
      </c>
      <c r="H126" s="42">
        <v>0</v>
      </c>
    </row>
    <row r="127" spans="1:8" ht="43.5">
      <c r="A127" s="32" t="s">
        <v>159</v>
      </c>
      <c r="B127" s="31" t="s">
        <v>543</v>
      </c>
      <c r="C127" s="29">
        <v>69</v>
      </c>
      <c r="D127" s="30">
        <v>1135</v>
      </c>
      <c r="E127" s="31" t="s">
        <v>438</v>
      </c>
      <c r="F127" s="43">
        <v>133567000</v>
      </c>
      <c r="G127" s="34">
        <v>18</v>
      </c>
      <c r="H127" s="35">
        <v>0</v>
      </c>
    </row>
  </sheetData>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Rubardt, Aaron</DisplayName>
        <AccountId>644</AccountId>
        <AccountType/>
      </UserInfo>
      <UserInfo>
        <DisplayName>Char, Kerri</DisplayName>
        <AccountId>617</AccountId>
        <AccountType/>
      </UserInfo>
    </SharedWithUsers>
    <PSBReviewer xmlns="4014f290-5a86-44a6-bf90-5365310a716f">
      <UserInfo>
        <DisplayName/>
        <AccountId xsi:nil="true"/>
        <AccountType/>
      </UserInfo>
    </PSBReviewer>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90E893-0F2E-47FA-97DF-AF25AC004AE5}">
  <ds:schemaRefs>
    <ds:schemaRef ds:uri="http://purl.org/dc/dcmitype/"/>
    <ds:schemaRef ds:uri="http://schemas.microsoft.com/office/infopath/2007/PartnerControls"/>
    <ds:schemaRef ds:uri="http://purl.org/dc/elements/1.1/"/>
    <ds:schemaRef ds:uri="http://schemas.microsoft.com/office/2006/metadata/properties"/>
    <ds:schemaRef ds:uri="cc811197-5a73-4d86-a206-c117da05ddaa"/>
    <ds:schemaRef ds:uri="http://schemas.microsoft.com/sharepoint/v3"/>
    <ds:schemaRef ds:uri="http://schemas.microsoft.com/office/2006/documentManagement/types"/>
    <ds:schemaRef ds:uri="4014f290-5a86-44a6-bf90-5365310a716f"/>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13FCA41-3DD8-486F-951F-01AC721BA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BF58F3-B525-434E-81CA-E566F85F06C8}">
  <ds:schemaRefs>
    <ds:schemaRef ds:uri="http://schemas.microsoft.com/office/2006/metadata/customXsn"/>
  </ds:schemaRefs>
</ds:datastoreItem>
</file>

<file path=customXml/itemProps4.xml><?xml version="1.0" encoding="utf-8"?>
<ds:datastoreItem xmlns:ds="http://schemas.openxmlformats.org/officeDocument/2006/customXml" ds:itemID="{FEBA816B-69C0-42B3-B89A-25D60F3ACA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crosswalk</dc:title>
  <dc:subject/>
  <dc:creator/>
  <cp:keywords/>
  <dc:description/>
  <cp:lastModifiedBy/>
  <dcterms:created xsi:type="dcterms:W3CDTF">2022-05-24T23:52:14Z</dcterms:created>
  <dcterms:modified xsi:type="dcterms:W3CDTF">2022-06-01T19:19:20Z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ies>
</file>