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600" windowWidth="16590" windowHeight="8955" tabRatio="564" activeTab="0"/>
  </bookViews>
  <sheets>
    <sheet name="Operating Financial Plan" sheetId="2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 localSheetId="0">#REF!</definedName>
    <definedName name="Expenditures">#REF!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0">'Operating Financial Plan'!$A$1:$H$36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 localSheetId="0">#REF!</definedName>
    <definedName name="PSQExp">#REF!</definedName>
    <definedName name="PSQFTEs" localSheetId="0">#REF!</definedName>
    <definedName name="PSQFTEs">#REF!</definedName>
    <definedName name="PSQRev" localSheetId="0">#REF!</definedName>
    <definedName name="PSQRev">#REF!</definedName>
    <definedName name="PSQTLTs" localSheetId="0">#REF!</definedName>
    <definedName name="PSQTLTs">#REF!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re" hidden="1">{"Dis",#N/A,FALSE,"ReorgRevisted"}</definedName>
    <definedName name="RefAdopted" localSheetId="0">#REF!</definedName>
    <definedName name="RefAdopted">#REF!</definedName>
    <definedName name="RefAppro" localSheetId="0">#REF!</definedName>
    <definedName name="RefAppro">#REF!</definedName>
    <definedName name="Reference">'[11]Appro_Sections'!$B$7:$N$137</definedName>
    <definedName name="References" localSheetId="0">#REF!</definedName>
    <definedName name="References">#REF!</definedName>
    <definedName name="RefFTEs" localSheetId="0">#REF!</definedName>
    <definedName name="RefFTEs">#REF!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 localSheetId="0">#REF!</definedName>
    <definedName name="Revenues">#REF!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'[12]DATA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52511"/>
</workbook>
</file>

<file path=xl/comments1.xml><?xml version="1.0" encoding="utf-8"?>
<comments xmlns="http://schemas.openxmlformats.org/spreadsheetml/2006/main">
  <authors>
    <author>Rubardt, Aaron</author>
    <author>Record, Jim</author>
  </authors>
  <commentList>
    <comment ref="B4" authorId="0">
      <text>
        <r>
          <rPr>
            <sz val="9"/>
            <rFont val="Tahoma"/>
            <family val="2"/>
          </rPr>
          <t xml:space="preserve">Change column head to actuals after 2017-2018 books close
</t>
        </r>
      </text>
    </comment>
    <comment ref="C4" authorId="0">
      <text>
        <r>
          <rPr>
            <sz val="9"/>
            <rFont val="Tahoma"/>
            <family val="2"/>
          </rPr>
          <t>Change column head to Adopted after the budget is adopted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sz val="9"/>
            <rFont val="Tahoma"/>
            <family val="2"/>
          </rPr>
          <t xml:space="preserve">Revenue reflects most current revenue estimates. Expenditures reflects adopted budget plus any supplementals.  This column will be greyed out in the proposed budget.  
</t>
        </r>
      </text>
    </comment>
    <comment ref="E4" authorId="0">
      <text>
        <r>
          <rPr>
            <sz val="9"/>
            <rFont val="Tahoma"/>
            <family val="2"/>
          </rPr>
          <t xml:space="preserve">Reflects actual revenue and expenditures as of a certain point of time.  This column will be greyed out in the proposed budget.
</t>
        </r>
      </text>
    </comment>
    <comment ref="F4" authorId="0">
      <text>
        <r>
          <rPr>
            <sz val="9"/>
            <rFont val="Tahoma"/>
            <family val="2"/>
          </rPr>
          <t xml:space="preserve">Estimated figures are the best estimate for biennium revenue and expenditures based on adopted revenue forecasts, biennial to date collections, and spending patterns. 
</t>
        </r>
      </text>
    </comment>
    <comment ref="D11" authorId="1">
      <text>
        <r>
          <rPr>
            <b/>
            <sz val="9"/>
            <rFont val="Tahoma"/>
            <family val="2"/>
          </rPr>
          <t>Record, Jim:</t>
        </r>
        <r>
          <rPr>
            <sz val="9"/>
            <rFont val="Tahoma"/>
            <family val="2"/>
          </rPr>
          <t xml:space="preserve">
If adopted supplemental passes this amount is shown in this column.</t>
        </r>
      </text>
    </comment>
  </commentList>
</comments>
</file>

<file path=xl/sharedStrings.xml><?xml version="1.0" encoding="utf-8"?>
<sst xmlns="http://schemas.openxmlformats.org/spreadsheetml/2006/main" count="41" uniqueCount="41">
  <si>
    <t>Category</t>
  </si>
  <si>
    <t xml:space="preserve">Beginning Fund Balance </t>
  </si>
  <si>
    <t>Revenues</t>
  </si>
  <si>
    <t>Total Revenues</t>
  </si>
  <si>
    <t xml:space="preserve">Expenditures 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</si>
  <si>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</si>
  <si>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</si>
  <si>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t>Total Other Fund Transactions</t>
  </si>
  <si>
    <t>Ending Fund Balance</t>
  </si>
  <si>
    <t xml:space="preserve">Cash Flow Reserve(s) </t>
  </si>
  <si>
    <t xml:space="preserve">Rate Stabilization Reserve(s) </t>
  </si>
  <si>
    <t>Total Reserves</t>
  </si>
  <si>
    <t xml:space="preserve">Reserve Shortfall </t>
  </si>
  <si>
    <t>Ending Undesignated Fund Balance</t>
  </si>
  <si>
    <t>Expenditure Reserve (s)</t>
  </si>
  <si>
    <t>Rainy Day Reserve (30 days)</t>
  </si>
  <si>
    <t>BTD Actuals as Percent of Current Budget</t>
  </si>
  <si>
    <t>Estimated as Percent of Current Budget</t>
  </si>
  <si>
    <t>Diff: Estimated to Current Budget</t>
  </si>
  <si>
    <t>Diff: Actuals to Current Budget</t>
  </si>
  <si>
    <t>HIDDEN COLUMNS - for PSB Variance Analysis</t>
  </si>
  <si>
    <t xml:space="preserve">Financial Plan Notes </t>
  </si>
  <si>
    <t>Reserves</t>
  </si>
  <si>
    <t>Other Fund Transactions</t>
  </si>
  <si>
    <t>2019-2020 Biennial-to-Date Actuals</t>
  </si>
  <si>
    <t>2019-2020 Estimated</t>
  </si>
  <si>
    <t>2021-2022 Projected</t>
  </si>
  <si>
    <t>2023-2024 Projected</t>
  </si>
  <si>
    <t>Risk Abatement /000001396</t>
  </si>
  <si>
    <t>Interest/Unrealized Gains/Losses</t>
  </si>
  <si>
    <t>2019-2020 Revised Budget</t>
  </si>
  <si>
    <t>Interest Expense 57201</t>
  </si>
  <si>
    <t>2019-2020 Adopted Budget</t>
  </si>
  <si>
    <t>Contrib from General Fund 39780</t>
  </si>
  <si>
    <t>CAFR Adjustments</t>
  </si>
  <si>
    <t>Revenues Notes:  Interfund Loan amount of $11 Million was approved by the EFC in August 2017.  Payments from the General Fund to this fund are $2,300,000 per year for 5 years starting in 2018.</t>
  </si>
  <si>
    <t>Expenditure Notes:  Includes $275K for 1st Omnibus Interest Expense 57201. Includes 2017-2018 interest expense budget of $273,160. 1st Omnibus request is a total of these two items, $548,160.</t>
  </si>
  <si>
    <t>Reserve Notes:  This fund has no reserves.</t>
  </si>
  <si>
    <t>2017-2018 Actuals</t>
  </si>
  <si>
    <t xml:space="preserve">All financial plans have the following assumptions, unless otherwise noted in below rows. 
2017-2018 Actuals are based on EBS for year end 2018.  The Adjustment period is not yet closed so these numbers are still preliminary. 
2019-2020 Adopted Budget ties to PBCS and matches 2019-2020 Estimated until 2019 actuals are available. 
Outyear revenue and expenditure inflation assumptions are consistent with figures provided by PSB and/or OEFA.  
</t>
  </si>
  <si>
    <t xml:space="preserve">2019-2020 1st Omnibus Financial Plan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</si>
</sst>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\-000\-000\-0"/>
    <numFmt numFmtId="166" formatCode="[&lt;=9999999]000\-0000;[&gt;9999999]\(000\)\ 000\-0000;General"/>
    <numFmt numFmtId="167" formatCode="_(* #,##0_);_(* \(#,##0\);_(* &quot;-&quot;??_);_(@_)"/>
    <numFmt numFmtId="168" formatCode="00000"/>
    <numFmt numFmtId="169" formatCode="000000000"/>
    <numFmt numFmtId="170" formatCode="0000"/>
    <numFmt numFmtId="171" formatCode="000000"/>
    <numFmt numFmtId="172" formatCode="000"/>
    <numFmt numFmtId="173" formatCode="&quot;$&quot;* #,##0.00_);[Red]&quot;$&quot;* \(#,##0.00\)"/>
    <numFmt numFmtId="174" formatCode="0.0%"/>
  </numFmts>
  <fonts count="5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Helvetica"/>
      <family val="2"/>
    </font>
    <font>
      <sz val="10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  <border>
      <left/>
      <right/>
      <top style="thin">
        <color theme="4"/>
      </top>
      <bottom style="thin">
        <color theme="4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5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0" applyNumberFormat="0" applyAlignment="0" applyProtection="0"/>
    <xf numFmtId="0" fontId="23" fillId="52" borderId="1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5" fontId="1" fillId="0" borderId="0">
      <alignment horizontal="center"/>
      <protection locked="0"/>
    </xf>
    <xf numFmtId="0" fontId="1" fillId="0" borderId="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7" fontId="32" fillId="0" borderId="0">
      <alignment/>
      <protection/>
    </xf>
    <xf numFmtId="0" fontId="1" fillId="54" borderId="16" applyNumberFormat="0" applyFont="0" applyAlignment="0" applyProtection="0"/>
    <xf numFmtId="0" fontId="33" fillId="51" borderId="17" applyNumberFormat="0" applyAlignment="0" applyProtection="0"/>
    <xf numFmtId="166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41" fontId="32" fillId="0" borderId="19" applyBorder="0">
      <alignment/>
      <protection/>
    </xf>
    <xf numFmtId="0" fontId="37" fillId="0" borderId="0" applyNumberFormat="0" applyFill="0" applyBorder="0" applyAlignment="0" applyProtection="0"/>
    <xf numFmtId="37" fontId="32" fillId="0" borderId="0">
      <alignment/>
      <protection/>
    </xf>
    <xf numFmtId="0" fontId="1" fillId="0" borderId="0">
      <alignment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0" fontId="0" fillId="0" borderId="0">
      <alignment/>
      <protection/>
    </xf>
    <xf numFmtId="0" fontId="47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170" fontId="46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54" borderId="16" applyNumberFormat="0" applyFont="0" applyAlignment="0" applyProtection="0"/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0" fontId="1" fillId="0" borderId="0" applyNumberFormat="0" applyBorder="0">
      <alignment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3" fontId="1" fillId="0" borderId="21" applyFont="0" applyFill="0" applyProtection="0">
      <alignment/>
    </xf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8" borderId="8" applyNumberFormat="0" applyFont="0" applyAlignment="0" applyProtection="0"/>
    <xf numFmtId="0" fontId="1" fillId="0" borderId="0">
      <alignment/>
      <protection/>
    </xf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55" borderId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168" fontId="42" fillId="0" borderId="20">
      <alignment horizontal="center"/>
      <protection/>
    </xf>
    <xf numFmtId="0" fontId="21" fillId="34" borderId="0" applyNumberFormat="0" applyBorder="0" applyAlignment="0" applyProtection="0"/>
    <xf numFmtId="0" fontId="22" fillId="51" borderId="10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169" fontId="42" fillId="0" borderId="20">
      <alignment horizontal="center"/>
      <protection/>
    </xf>
    <xf numFmtId="0" fontId="25" fillId="35" borderId="0" applyNumberFormat="0" applyBorder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>
      <alignment/>
      <protection locked="0"/>
    </xf>
    <xf numFmtId="0" fontId="49" fillId="0" borderId="0" applyNumberFormat="0" applyFill="0" applyBorder="0">
      <alignment/>
      <protection locked="0"/>
    </xf>
    <xf numFmtId="0" fontId="29" fillId="38" borderId="10" applyNumberFormat="0" applyAlignment="0" applyProtection="0"/>
    <xf numFmtId="0" fontId="30" fillId="0" borderId="15" applyNumberFormat="0" applyFill="0" applyAlignment="0" applyProtection="0"/>
    <xf numFmtId="0" fontId="31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170" fontId="42" fillId="0" borderId="20">
      <alignment horizontal="center"/>
      <protection/>
    </xf>
    <xf numFmtId="0" fontId="33" fillId="51" borderId="17" applyNumberFormat="0" applyAlignment="0" applyProtection="0"/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171" fontId="42" fillId="0" borderId="20">
      <alignment horizontal="center"/>
      <protection/>
    </xf>
    <xf numFmtId="42" fontId="16" fillId="0" borderId="22" applyFont="0">
      <alignment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172" fontId="42" fillId="0" borderId="20">
      <alignment horizontal="center"/>
      <protection/>
    </xf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50" fillId="0" borderId="0">
      <alignment/>
      <protection/>
    </xf>
    <xf numFmtId="43" fontId="50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37" fontId="39" fillId="56" borderId="20" xfId="108" applyFont="1" applyFill="1" applyBorder="1" applyAlignment="1">
      <alignment horizontal="center" wrapText="1"/>
      <protection/>
    </xf>
    <xf numFmtId="37" fontId="39" fillId="56" borderId="20" xfId="108" applyFont="1" applyFill="1" applyBorder="1" applyAlignment="1" applyProtection="1">
      <alignment horizontal="left" wrapText="1"/>
      <protection/>
    </xf>
    <xf numFmtId="0" fontId="0" fillId="0" borderId="0" xfId="0"/>
    <xf numFmtId="37" fontId="39" fillId="56" borderId="23" xfId="108" applyFont="1" applyFill="1" applyBorder="1" applyAlignment="1">
      <alignment horizontal="center" wrapText="1"/>
      <protection/>
    </xf>
    <xf numFmtId="37" fontId="39" fillId="0" borderId="0" xfId="108" applyFont="1" applyFill="1" applyAlignment="1">
      <alignment horizontal="left"/>
      <protection/>
    </xf>
    <xf numFmtId="37" fontId="38" fillId="0" borderId="0" xfId="108" applyFont="1" applyFill="1" applyBorder="1">
      <alignment/>
      <protection/>
    </xf>
    <xf numFmtId="0" fontId="0" fillId="56" borderId="0" xfId="0" applyFill="1"/>
    <xf numFmtId="167" fontId="39" fillId="56" borderId="24" xfId="108" applyNumberFormat="1" applyFont="1" applyFill="1" applyBorder="1" applyAlignment="1">
      <alignment horizontal="right" vertical="center" indent="1"/>
      <protection/>
    </xf>
    <xf numFmtId="167" fontId="38" fillId="56" borderId="25" xfId="88" applyNumberFormat="1" applyFont="1" applyFill="1" applyBorder="1" applyAlignment="1">
      <alignment horizontal="right" vertical="center" indent="1"/>
    </xf>
    <xf numFmtId="167" fontId="38" fillId="56" borderId="19" xfId="88" applyNumberFormat="1" applyFont="1" applyFill="1" applyBorder="1" applyAlignment="1">
      <alignment horizontal="right" vertical="center" indent="1"/>
    </xf>
    <xf numFmtId="167" fontId="39" fillId="56" borderId="26" xfId="88" applyNumberFormat="1" applyFont="1" applyFill="1" applyBorder="1" applyAlignment="1">
      <alignment horizontal="right" vertical="center" indent="1"/>
    </xf>
    <xf numFmtId="167" fontId="39" fillId="56" borderId="27" xfId="88" applyNumberFormat="1" applyFont="1" applyFill="1" applyBorder="1" applyAlignment="1">
      <alignment horizontal="right" vertical="center" indent="1"/>
    </xf>
    <xf numFmtId="167" fontId="39" fillId="56" borderId="19" xfId="108" applyNumberFormat="1" applyFont="1" applyFill="1" applyBorder="1" applyAlignment="1">
      <alignment horizontal="right" vertical="center" indent="1"/>
      <protection/>
    </xf>
    <xf numFmtId="167" fontId="39" fillId="56" borderId="19" xfId="88" applyNumberFormat="1" applyFont="1" applyFill="1" applyBorder="1" applyAlignment="1">
      <alignment horizontal="right" vertical="center" indent="1"/>
    </xf>
    <xf numFmtId="167" fontId="38" fillId="56" borderId="19" xfId="108" applyNumberFormat="1" applyFont="1" applyFill="1" applyBorder="1" applyAlignment="1">
      <alignment horizontal="right" vertical="center" indent="1"/>
      <protection/>
    </xf>
    <xf numFmtId="167" fontId="39" fillId="56" borderId="27" xfId="108" applyNumberFormat="1" applyFont="1" applyFill="1" applyBorder="1" applyAlignment="1">
      <alignment horizontal="right" vertical="center" indent="1"/>
      <protection/>
    </xf>
    <xf numFmtId="167" fontId="39" fillId="56" borderId="27" xfId="18" applyNumberFormat="1" applyFont="1" applyFill="1" applyBorder="1" applyAlignment="1">
      <alignment horizontal="right" vertical="center" indent="1"/>
    </xf>
    <xf numFmtId="167" fontId="39" fillId="56" borderId="20" xfId="18" applyNumberFormat="1" applyFont="1" applyFill="1" applyBorder="1" applyAlignment="1">
      <alignment horizontal="right" vertical="center" indent="1"/>
    </xf>
    <xf numFmtId="167" fontId="39" fillId="56" borderId="20" xfId="88" applyNumberFormat="1" applyFont="1" applyFill="1" applyBorder="1" applyAlignment="1" applyProtection="1">
      <alignment horizontal="right" indent="1"/>
      <protection/>
    </xf>
    <xf numFmtId="167" fontId="38" fillId="56" borderId="24" xfId="108" applyNumberFormat="1" applyFont="1" applyFill="1" applyBorder="1" applyAlignment="1" applyProtection="1">
      <alignment horizontal="right" indent="1"/>
      <protection locked="0"/>
    </xf>
    <xf numFmtId="167" fontId="38" fillId="56" borderId="19" xfId="116" applyNumberFormat="1" applyFont="1" applyFill="1" applyBorder="1" applyAlignment="1" applyProtection="1">
      <alignment horizontal="right" indent="1"/>
      <protection locked="0"/>
    </xf>
    <xf numFmtId="0" fontId="0" fillId="56" borderId="0" xfId="0" applyFill="1" applyProtection="1">
      <protection locked="0"/>
    </xf>
    <xf numFmtId="167" fontId="0" fillId="56" borderId="19" xfId="0" applyNumberFormat="1" applyFill="1" applyBorder="1" applyAlignment="1" applyProtection="1">
      <alignment horizontal="right" indent="1"/>
      <protection locked="0"/>
    </xf>
    <xf numFmtId="9" fontId="0" fillId="56" borderId="28" xfId="15" applyNumberFormat="1" applyFont="1" applyFill="1" applyBorder="1" applyProtection="1">
      <protection locked="0"/>
    </xf>
    <xf numFmtId="167" fontId="38" fillId="56" borderId="19" xfId="88" applyNumberFormat="1" applyFont="1" applyFill="1" applyBorder="1" applyAlignment="1" applyProtection="1">
      <alignment horizontal="right" vertical="center" indent="1"/>
      <protection locked="0"/>
    </xf>
    <xf numFmtId="167" fontId="38" fillId="56" borderId="25" xfId="88" applyNumberFormat="1" applyFont="1" applyFill="1" applyBorder="1" applyAlignment="1" applyProtection="1">
      <alignment horizontal="right" vertical="center" indent="1"/>
      <protection locked="0"/>
    </xf>
    <xf numFmtId="167" fontId="0" fillId="56" borderId="25" xfId="0" applyNumberFormat="1" applyFill="1" applyBorder="1" applyAlignment="1" applyProtection="1">
      <alignment horizontal="right" indent="1"/>
      <protection locked="0"/>
    </xf>
    <xf numFmtId="9" fontId="0" fillId="56" borderId="25" xfId="0" applyNumberFormat="1" applyFill="1" applyBorder="1" applyProtection="1">
      <protection locked="0"/>
    </xf>
    <xf numFmtId="9" fontId="0" fillId="56" borderId="19" xfId="15" applyNumberFormat="1" applyFont="1" applyFill="1" applyBorder="1" applyProtection="1">
      <protection locked="0"/>
    </xf>
    <xf numFmtId="167" fontId="39" fillId="56" borderId="19" xfId="108" applyNumberFormat="1" applyFont="1" applyFill="1" applyBorder="1" applyAlignment="1" applyProtection="1">
      <alignment horizontal="right" vertical="center" indent="1"/>
      <protection locked="0"/>
    </xf>
    <xf numFmtId="167" fontId="38" fillId="56" borderId="19" xfId="108" applyNumberFormat="1" applyFont="1" applyFill="1" applyBorder="1" applyAlignment="1" applyProtection="1">
      <alignment horizontal="right" indent="1"/>
      <protection locked="0"/>
    </xf>
    <xf numFmtId="167" fontId="38" fillId="56" borderId="28" xfId="88" applyNumberFormat="1" applyFont="1" applyFill="1" applyBorder="1" applyAlignment="1" applyProtection="1">
      <alignment horizontal="right" vertical="center" indent="1"/>
      <protection locked="0"/>
    </xf>
    <xf numFmtId="167" fontId="38" fillId="56" borderId="19" xfId="18" applyNumberFormat="1" applyFont="1" applyFill="1" applyBorder="1" applyAlignment="1" applyProtection="1">
      <alignment horizontal="right" vertical="center" indent="1"/>
      <protection locked="0"/>
    </xf>
    <xf numFmtId="37" fontId="39" fillId="56" borderId="20" xfId="108" applyFont="1" applyFill="1" applyBorder="1" applyAlignment="1" applyProtection="1">
      <alignment horizontal="left"/>
      <protection locked="0"/>
    </xf>
    <xf numFmtId="37" fontId="39" fillId="56" borderId="19" xfId="108" applyFont="1" applyFill="1" applyBorder="1" applyAlignment="1" applyProtection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/>
      <protection locked="0"/>
    </xf>
    <xf numFmtId="37" fontId="39" fillId="56" borderId="27" xfId="108" applyFont="1" applyFill="1" applyBorder="1" applyAlignment="1" applyProtection="1">
      <alignment horizontal="left" vertical="center"/>
      <protection locked="0"/>
    </xf>
    <xf numFmtId="37" fontId="39" fillId="56" borderId="20" xfId="108" applyFont="1" applyFill="1" applyBorder="1" applyAlignment="1" applyProtection="1">
      <alignment horizontal="left" vertical="center"/>
      <protection locked="0"/>
    </xf>
    <xf numFmtId="37" fontId="38" fillId="56" borderId="24" xfId="108" applyFont="1" applyFill="1" applyBorder="1" applyAlignment="1" applyProtection="1" quotePrefix="1">
      <alignment horizontal="left" vertical="center"/>
      <protection locked="0"/>
    </xf>
    <xf numFmtId="37" fontId="38" fillId="56" borderId="19" xfId="108" applyFont="1" applyFill="1" applyBorder="1" applyAlignment="1" applyProtection="1">
      <alignment horizontal="left" vertical="center"/>
      <protection locked="0"/>
    </xf>
    <xf numFmtId="167" fontId="39" fillId="56" borderId="20" xfId="88" applyNumberFormat="1" applyFont="1" applyFill="1" applyBorder="1" applyAlignment="1" applyProtection="1">
      <alignment horizontal="right" indent="1"/>
      <protection locked="0"/>
    </xf>
    <xf numFmtId="167" fontId="39" fillId="56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56" borderId="20" xfId="18" applyNumberFormat="1" applyFont="1" applyFill="1" applyBorder="1" applyAlignment="1" applyProtection="1">
      <alignment horizontal="right" vertical="center" indent="1"/>
      <protection locked="0"/>
    </xf>
    <xf numFmtId="167" fontId="0" fillId="56" borderId="20" xfId="0" applyNumberFormat="1" applyFill="1" applyBorder="1" applyAlignment="1" applyProtection="1">
      <alignment horizontal="right" indent="1"/>
      <protection locked="0"/>
    </xf>
    <xf numFmtId="9" fontId="0" fillId="56" borderId="20" xfId="15" applyNumberFormat="1" applyFont="1" applyFill="1" applyBorder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37" fontId="39" fillId="56" borderId="27" xfId="108" applyFont="1" applyFill="1" applyBorder="1" applyAlignment="1" applyProtection="1">
      <alignment horizontal="center" wrapText="1"/>
      <protection locked="0"/>
    </xf>
    <xf numFmtId="37" fontId="39" fillId="56" borderId="29" xfId="108" applyFont="1" applyFill="1" applyBorder="1" applyAlignment="1" applyProtection="1">
      <alignment horizontal="center" wrapText="1"/>
      <protection locked="0"/>
    </xf>
    <xf numFmtId="37" fontId="39" fillId="56" borderId="19" xfId="108" applyFont="1" applyFill="1" applyBorder="1" applyAlignment="1" applyProtection="1">
      <alignment horizontal="center" wrapText="1"/>
      <protection locked="0"/>
    </xf>
    <xf numFmtId="9" fontId="0" fillId="56" borderId="30" xfId="15" applyNumberFormat="1" applyFont="1" applyFill="1" applyBorder="1" applyProtection="1">
      <protection locked="0"/>
    </xf>
    <xf numFmtId="174" fontId="0" fillId="0" borderId="0" xfId="15" applyNumberFormat="1" applyFont="1" applyProtection="1">
      <protection locked="0"/>
    </xf>
    <xf numFmtId="0" fontId="0" fillId="56" borderId="30" xfId="0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0" xfId="0" applyFont="1" applyProtection="1">
      <protection locked="0"/>
    </xf>
    <xf numFmtId="9" fontId="0" fillId="56" borderId="27" xfId="15" applyNumberFormat="1" applyFont="1" applyFill="1" applyBorder="1" applyProtection="1">
      <protection locked="0"/>
    </xf>
    <xf numFmtId="167" fontId="0" fillId="56" borderId="27" xfId="0" applyNumberFormat="1" applyFill="1" applyBorder="1" applyAlignment="1" applyProtection="1">
      <alignment horizontal="right" indent="1"/>
      <protection locked="0"/>
    </xf>
    <xf numFmtId="9" fontId="0" fillId="56" borderId="28" xfId="0" applyNumberFormat="1" applyFill="1" applyBorder="1" applyProtection="1">
      <protection locked="0"/>
    </xf>
    <xf numFmtId="9" fontId="0" fillId="56" borderId="31" xfId="15" applyNumberFormat="1" applyFont="1" applyFill="1" applyBorder="1" applyProtection="1">
      <protection locked="0"/>
    </xf>
    <xf numFmtId="37" fontId="39" fillId="0" borderId="0" xfId="108" applyFont="1" applyFill="1" applyAlignment="1" applyProtection="1">
      <alignment horizontal="left"/>
      <protection locked="0"/>
    </xf>
    <xf numFmtId="167" fontId="38" fillId="56" borderId="20" xfId="88" applyNumberFormat="1" applyFont="1" applyFill="1" applyBorder="1" applyAlignment="1" applyProtection="1" quotePrefix="1">
      <alignment horizontal="right" vertical="center" indent="1"/>
      <protection/>
    </xf>
    <xf numFmtId="0" fontId="17" fillId="0" borderId="0" xfId="0" applyFont="1" applyProtection="1">
      <protection/>
    </xf>
    <xf numFmtId="0" fontId="41" fillId="0" borderId="0" xfId="0" applyFont="1" applyProtection="1">
      <protection/>
    </xf>
    <xf numFmtId="37" fontId="39" fillId="57" borderId="20" xfId="108" applyFont="1" applyFill="1" applyBorder="1" applyAlignment="1">
      <alignment horizontal="center" wrapText="1"/>
      <protection/>
    </xf>
    <xf numFmtId="167" fontId="39" fillId="57" borderId="20" xfId="88" applyNumberFormat="1" applyFont="1" applyFill="1" applyBorder="1" applyAlignment="1" applyProtection="1">
      <alignment horizontal="right" indent="1"/>
      <protection/>
    </xf>
    <xf numFmtId="167" fontId="38" fillId="57" borderId="25" xfId="88" applyNumberFormat="1" applyFont="1" applyFill="1" applyBorder="1" applyAlignment="1">
      <alignment horizontal="right" vertical="center" indent="1"/>
    </xf>
    <xf numFmtId="167" fontId="38" fillId="57" borderId="19" xfId="116" applyNumberFormat="1" applyFont="1" applyFill="1" applyBorder="1" applyAlignment="1" applyProtection="1">
      <alignment horizontal="right" indent="1"/>
      <protection locked="0"/>
    </xf>
    <xf numFmtId="167" fontId="38" fillId="57" borderId="19" xfId="88" applyNumberFormat="1" applyFont="1" applyFill="1" applyBorder="1" applyAlignment="1" applyProtection="1">
      <alignment horizontal="right" vertical="center" indent="1"/>
      <protection locked="0"/>
    </xf>
    <xf numFmtId="167" fontId="39" fillId="57" borderId="26" xfId="88" applyNumberFormat="1" applyFont="1" applyFill="1" applyBorder="1" applyAlignment="1">
      <alignment horizontal="right" vertical="center" indent="1"/>
    </xf>
    <xf numFmtId="167" fontId="38" fillId="57" borderId="25" xfId="88" applyNumberFormat="1" applyFont="1" applyFill="1" applyBorder="1" applyAlignment="1" applyProtection="1">
      <alignment horizontal="right" vertical="center" indent="1"/>
      <protection locked="0"/>
    </xf>
    <xf numFmtId="167" fontId="39" fillId="57" borderId="27" xfId="88" applyNumberFormat="1" applyFont="1" applyFill="1" applyBorder="1" applyAlignment="1">
      <alignment horizontal="right" vertical="center" indent="1"/>
    </xf>
    <xf numFmtId="167" fontId="39" fillId="57" borderId="20" xfId="108" applyNumberFormat="1" applyFont="1" applyFill="1" applyBorder="1" applyAlignment="1" applyProtection="1">
      <alignment horizontal="right" vertical="center" indent="1"/>
      <protection locked="0"/>
    </xf>
    <xf numFmtId="167" fontId="38" fillId="57" borderId="20" xfId="18" applyNumberFormat="1" applyFont="1" applyFill="1" applyBorder="1" applyAlignment="1" applyProtection="1">
      <alignment horizontal="right" vertical="center" indent="1"/>
      <protection locked="0"/>
    </xf>
    <xf numFmtId="167" fontId="38" fillId="57" borderId="24" xfId="108" applyNumberFormat="1" applyFont="1" applyFill="1" applyBorder="1" applyAlignment="1" applyProtection="1">
      <alignment horizontal="right" indent="1"/>
      <protection locked="0"/>
    </xf>
    <xf numFmtId="167" fontId="38" fillId="57" borderId="20" xfId="88" applyNumberFormat="1" applyFont="1" applyFill="1" applyBorder="1" applyAlignment="1" applyProtection="1" quotePrefix="1">
      <alignment horizontal="right" vertical="center" indent="1"/>
      <protection/>
    </xf>
    <xf numFmtId="167" fontId="38" fillId="57" borderId="19" xfId="88" applyNumberFormat="1" applyFont="1" applyFill="1" applyBorder="1" applyAlignment="1">
      <alignment horizontal="right" vertical="center" indent="1"/>
    </xf>
    <xf numFmtId="167" fontId="38" fillId="57" borderId="28" xfId="88" applyNumberFormat="1" applyFont="1" applyFill="1" applyBorder="1" applyAlignment="1" applyProtection="1">
      <alignment horizontal="right" vertical="center" indent="1"/>
      <protection locked="0"/>
    </xf>
    <xf numFmtId="167" fontId="38" fillId="57" borderId="19" xfId="18" applyNumberFormat="1" applyFont="1" applyFill="1" applyBorder="1" applyAlignment="1" applyProtection="1">
      <alignment horizontal="right" vertical="center" indent="1"/>
      <protection locked="0"/>
    </xf>
    <xf numFmtId="167" fontId="39" fillId="57" borderId="19" xfId="88" applyNumberFormat="1" applyFont="1" applyFill="1" applyBorder="1" applyAlignment="1">
      <alignment horizontal="right" vertical="center" indent="1"/>
    </xf>
    <xf numFmtId="167" fontId="39" fillId="57" borderId="27" xfId="18" applyNumberFormat="1" applyFont="1" applyFill="1" applyBorder="1" applyAlignment="1">
      <alignment horizontal="right" vertical="center" indent="1"/>
    </xf>
    <xf numFmtId="167" fontId="39" fillId="57" borderId="20" xfId="18" applyNumberFormat="1" applyFont="1" applyFill="1" applyBorder="1" applyAlignment="1">
      <alignment horizontal="right" vertical="center" indent="1"/>
    </xf>
    <xf numFmtId="37" fontId="39" fillId="0" borderId="20" xfId="108" applyFont="1" applyFill="1" applyBorder="1" applyAlignment="1">
      <alignment horizontal="center" wrapText="1"/>
      <protection/>
    </xf>
    <xf numFmtId="167" fontId="39" fillId="0" borderId="20" xfId="88" applyNumberFormat="1" applyFont="1" applyFill="1" applyBorder="1" applyAlignment="1" applyProtection="1">
      <alignment horizontal="right" indent="1"/>
      <protection/>
    </xf>
    <xf numFmtId="167" fontId="38" fillId="0" borderId="25" xfId="88" applyNumberFormat="1" applyFont="1" applyFill="1" applyBorder="1" applyAlignment="1">
      <alignment horizontal="right" vertical="center" indent="1"/>
    </xf>
    <xf numFmtId="167" fontId="38" fillId="0" borderId="19" xfId="116" applyNumberFormat="1" applyFont="1" applyFill="1" applyBorder="1" applyAlignment="1" applyProtection="1">
      <alignment horizontal="right" indent="1"/>
      <protection locked="0"/>
    </xf>
    <xf numFmtId="167" fontId="38" fillId="0" borderId="19" xfId="88" applyNumberFormat="1" applyFont="1" applyFill="1" applyBorder="1" applyAlignment="1" applyProtection="1">
      <alignment horizontal="right" vertical="center" indent="1"/>
      <protection locked="0"/>
    </xf>
    <xf numFmtId="167" fontId="39" fillId="0" borderId="26" xfId="88" applyNumberFormat="1" applyFont="1" applyFill="1" applyBorder="1" applyAlignment="1">
      <alignment horizontal="right" vertical="center" indent="1"/>
    </xf>
    <xf numFmtId="167" fontId="38" fillId="0" borderId="25" xfId="88" applyNumberFormat="1" applyFont="1" applyFill="1" applyBorder="1" applyAlignment="1" applyProtection="1">
      <alignment horizontal="right" vertical="center" indent="1"/>
      <protection locked="0"/>
    </xf>
    <xf numFmtId="167" fontId="39" fillId="0" borderId="27" xfId="88" applyNumberFormat="1" applyFont="1" applyFill="1" applyBorder="1" applyAlignment="1">
      <alignment horizontal="right" vertical="center" indent="1"/>
    </xf>
    <xf numFmtId="167" fontId="38" fillId="0" borderId="20" xfId="18" applyNumberFormat="1" applyFont="1" applyFill="1" applyBorder="1" applyAlignment="1" applyProtection="1">
      <alignment horizontal="right" vertical="center" indent="1"/>
      <protection locked="0"/>
    </xf>
    <xf numFmtId="167" fontId="38" fillId="0" borderId="24" xfId="108" applyNumberFormat="1" applyFont="1" applyFill="1" applyBorder="1" applyAlignment="1" applyProtection="1">
      <alignment horizontal="right" indent="1"/>
      <protection locked="0"/>
    </xf>
    <xf numFmtId="167" fontId="38" fillId="0" borderId="20" xfId="88" applyNumberFormat="1" applyFont="1" applyFill="1" applyBorder="1" applyAlignment="1" applyProtection="1" quotePrefix="1">
      <alignment horizontal="right" vertical="center" indent="1"/>
      <protection/>
    </xf>
    <xf numFmtId="167" fontId="38" fillId="0" borderId="19" xfId="88" applyNumberFormat="1" applyFont="1" applyFill="1" applyBorder="1" applyAlignment="1">
      <alignment horizontal="right" vertical="center" indent="1"/>
    </xf>
    <xf numFmtId="167" fontId="38" fillId="0" borderId="28" xfId="88" applyNumberFormat="1" applyFont="1" applyFill="1" applyBorder="1" applyAlignment="1" applyProtection="1">
      <alignment horizontal="right" vertical="center" indent="1"/>
      <protection locked="0"/>
    </xf>
    <xf numFmtId="167" fontId="38" fillId="0" borderId="19" xfId="18" applyNumberFormat="1" applyFont="1" applyFill="1" applyBorder="1" applyAlignment="1" applyProtection="1">
      <alignment horizontal="right" vertical="center" indent="1"/>
      <protection locked="0"/>
    </xf>
    <xf numFmtId="167" fontId="39" fillId="0" borderId="19" xfId="88" applyNumberFormat="1" applyFont="1" applyFill="1" applyBorder="1" applyAlignment="1">
      <alignment horizontal="right" vertical="center" indent="1"/>
    </xf>
    <xf numFmtId="167" fontId="39" fillId="0" borderId="27" xfId="18" applyNumberFormat="1" applyFont="1" applyFill="1" applyBorder="1" applyAlignment="1">
      <alignment horizontal="right" vertical="center" indent="1"/>
    </xf>
    <xf numFmtId="167" fontId="39" fillId="0" borderId="20" xfId="18" applyNumberFormat="1" applyFont="1" applyFill="1" applyBorder="1" applyAlignment="1">
      <alignment horizontal="right" vertical="center" indent="1"/>
    </xf>
    <xf numFmtId="167" fontId="0" fillId="0" borderId="0" xfId="0" applyNumberFormat="1" applyProtection="1">
      <protection locked="0"/>
    </xf>
    <xf numFmtId="15" fontId="14" fillId="0" borderId="0" xfId="0" applyNumberFormat="1" applyFont="1" applyFill="1" applyAlignment="1" applyProtection="1">
      <alignment horizontal="left" vertical="top" wrapText="1"/>
      <protection locked="0"/>
    </xf>
    <xf numFmtId="0" fontId="41" fillId="0" borderId="0" xfId="0" applyFont="1" applyFill="1" applyAlignment="1" applyProtection="1">
      <alignment horizontal="left" vertical="top" wrapText="1"/>
      <protection locked="0"/>
    </xf>
    <xf numFmtId="0" fontId="39" fillId="56" borderId="0" xfId="0" applyFont="1" applyFill="1" applyAlignment="1" applyProtection="1">
      <alignment horizontal="center"/>
      <protection locked="0"/>
    </xf>
    <xf numFmtId="37" fontId="41" fillId="0" borderId="0" xfId="108" applyFont="1" applyFill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16" fillId="0" borderId="32" xfId="0" applyFont="1" applyFill="1" applyBorder="1" applyAlignment="1" applyProtection="1">
      <alignment horizontal="center"/>
      <protection locked="0"/>
    </xf>
    <xf numFmtId="0" fontId="16" fillId="57" borderId="33" xfId="0" applyFont="1" applyFill="1" applyBorder="1" applyAlignment="1" applyProtection="1">
      <alignment horizontal="center"/>
      <protection locked="0"/>
    </xf>
    <xf numFmtId="0" fontId="16" fillId="57" borderId="34" xfId="0" applyFont="1" applyFill="1" applyBorder="1" applyAlignment="1" applyProtection="1">
      <alignment horizontal="center"/>
      <protection locked="0"/>
    </xf>
    <xf numFmtId="0" fontId="16" fillId="57" borderId="30" xfId="0" applyFont="1" applyFill="1" applyBorder="1" applyAlignment="1" applyProtection="1">
      <alignment horizontal="center"/>
      <protection locked="0"/>
    </xf>
    <xf numFmtId="0" fontId="39" fillId="56" borderId="32" xfId="0" applyFont="1" applyFill="1" applyBorder="1" applyAlignment="1">
      <alignment horizontal="center"/>
    </xf>
    <xf numFmtId="0" fontId="39" fillId="56" borderId="0" xfId="582" applyFont="1" applyFill="1" applyAlignment="1" applyProtection="1">
      <alignment horizontal="center"/>
      <protection locked="0"/>
    </xf>
  </cellXfs>
  <cellStyles count="56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ccent1 2" xfId="79"/>
    <cellStyle name="Accent2 2" xfId="80"/>
    <cellStyle name="Accent3 2" xfId="81"/>
    <cellStyle name="Accent4 2" xfId="82"/>
    <cellStyle name="Accent5 2" xfId="83"/>
    <cellStyle name="Accent6 2" xfId="84"/>
    <cellStyle name="Bad 2" xfId="85"/>
    <cellStyle name="Calculation 2" xfId="86"/>
    <cellStyle name="Check Cell 2" xfId="87"/>
    <cellStyle name="Comma 2" xfId="88"/>
    <cellStyle name="Comma 3" xfId="89"/>
    <cellStyle name="Currency 2" xfId="90"/>
    <cellStyle name="Currency 3" xfId="91"/>
    <cellStyle name="Currency 4" xfId="92"/>
    <cellStyle name="Date" xfId="93"/>
    <cellStyle name="Explanatory Text 2" xfId="94"/>
    <cellStyle name="Fund" xfId="95"/>
    <cellStyle name="General" xfId="96"/>
    <cellStyle name="Good 2" xfId="97"/>
    <cellStyle name="Heading 1 2" xfId="98"/>
    <cellStyle name="Heading 2 2" xfId="99"/>
    <cellStyle name="Heading 3 2" xfId="100"/>
    <cellStyle name="Heading 4 2" xfId="101"/>
    <cellStyle name="Input 2" xfId="102"/>
    <cellStyle name="Linked Cell 2" xfId="103"/>
    <cellStyle name="Neutral 2" xfId="104"/>
    <cellStyle name="Normal 2" xfId="105"/>
    <cellStyle name="Normal 3" xfId="106"/>
    <cellStyle name="Normal 4" xfId="107"/>
    <cellStyle name="Normal_AIRPLAN.XLS" xfId="108"/>
    <cellStyle name="Note 2" xfId="109"/>
    <cellStyle name="Output 2" xfId="110"/>
    <cellStyle name="Phone" xfId="111"/>
    <cellStyle name="Title 2" xfId="112"/>
    <cellStyle name="Total 2" xfId="113"/>
    <cellStyle name="w15" xfId="114"/>
    <cellStyle name="Warning Text 2" xfId="115"/>
    <cellStyle name="Normal_AIRPLAN.XLS_0640 ParksOperating 2011PSQ Fin Plan" xfId="116"/>
    <cellStyle name="Normal 6" xfId="117"/>
    <cellStyle name="Account" xfId="118"/>
    <cellStyle name="Account 10" xfId="119"/>
    <cellStyle name="Account 11" xfId="120"/>
    <cellStyle name="Account 12" xfId="121"/>
    <cellStyle name="Account 13" xfId="122"/>
    <cellStyle name="Account 14" xfId="123"/>
    <cellStyle name="Account 15" xfId="124"/>
    <cellStyle name="Account 2" xfId="125"/>
    <cellStyle name="Account 3" xfId="126"/>
    <cellStyle name="Account 4" xfId="127"/>
    <cellStyle name="Account 5" xfId="128"/>
    <cellStyle name="Account 6" xfId="129"/>
    <cellStyle name="Account 7" xfId="130"/>
    <cellStyle name="Account 8" xfId="131"/>
    <cellStyle name="Account 9" xfId="132"/>
    <cellStyle name="Comma 2 2" xfId="133"/>
    <cellStyle name="Comma 2 2 2" xfId="134"/>
    <cellStyle name="Comma 2 2 2 2" xfId="135"/>
    <cellStyle name="Comma 2 3" xfId="136"/>
    <cellStyle name="Comma 2 3 2" xfId="137"/>
    <cellStyle name="Comma 3 2" xfId="138"/>
    <cellStyle name="Comma 3 2 2" xfId="139"/>
    <cellStyle name="Comma 4" xfId="140"/>
    <cellStyle name="Comma 4 2" xfId="141"/>
    <cellStyle name="Comma 5" xfId="142"/>
    <cellStyle name="Comma 5 2" xfId="143"/>
    <cellStyle name="Comma 6" xfId="144"/>
    <cellStyle name="Comma 6 2" xfId="145"/>
    <cellStyle name="Comma 6 3" xfId="146"/>
    <cellStyle name="Currency 2 2" xfId="147"/>
    <cellStyle name="Currency 2 2 2" xfId="148"/>
    <cellStyle name="Currency 2 3" xfId="149"/>
    <cellStyle name="Currency 2 4" xfId="150"/>
    <cellStyle name="Currency 2 5" xfId="151"/>
    <cellStyle name="Currency 3 2" xfId="152"/>
    <cellStyle name="Currency 3 3" xfId="153"/>
    <cellStyle name="Currency 5" xfId="154"/>
    <cellStyle name="Currency 5 2" xfId="155"/>
    <cellStyle name="Fund 10" xfId="156"/>
    <cellStyle name="Fund 11" xfId="157"/>
    <cellStyle name="Fund 12" xfId="158"/>
    <cellStyle name="Fund 13" xfId="159"/>
    <cellStyle name="Fund 14" xfId="160"/>
    <cellStyle name="Fund 15" xfId="161"/>
    <cellStyle name="Fund 2" xfId="162"/>
    <cellStyle name="Fund 3" xfId="163"/>
    <cellStyle name="Fund 4" xfId="164"/>
    <cellStyle name="Fund 5" xfId="165"/>
    <cellStyle name="Fund 6" xfId="166"/>
    <cellStyle name="Fund 7" xfId="167"/>
    <cellStyle name="Fund 8" xfId="168"/>
    <cellStyle name="Fund 9" xfId="169"/>
    <cellStyle name="Normal 10" xfId="170"/>
    <cellStyle name="Normal 12" xfId="171"/>
    <cellStyle name="Normal 15" xfId="172"/>
    <cellStyle name="Normal 2 10" xfId="173"/>
    <cellStyle name="Normal 2 11" xfId="174"/>
    <cellStyle name="Normal 2 12" xfId="175"/>
    <cellStyle name="Normal 2 13" xfId="176"/>
    <cellStyle name="Normal 2 14" xfId="177"/>
    <cellStyle name="Normal 2 15" xfId="178"/>
    <cellStyle name="Normal 2 16" xfId="179"/>
    <cellStyle name="Normal 2 2" xfId="180"/>
    <cellStyle name="Normal 2 2 10" xfId="181"/>
    <cellStyle name="Normal 2 2 11" xfId="182"/>
    <cellStyle name="Normal 2 2 12" xfId="183"/>
    <cellStyle name="Normal 2 2 13" xfId="184"/>
    <cellStyle name="Normal 2 2 14" xfId="185"/>
    <cellStyle name="Normal 2 2 15" xfId="186"/>
    <cellStyle name="Normal 2 2 16" xfId="187"/>
    <cellStyle name="Normal 2 2 17" xfId="188"/>
    <cellStyle name="Normal 2 2 2" xfId="189"/>
    <cellStyle name="Normal 2 2 3" xfId="190"/>
    <cellStyle name="Normal 2 2 4" xfId="191"/>
    <cellStyle name="Normal 2 2 5" xfId="192"/>
    <cellStyle name="Normal 2 2 6" xfId="193"/>
    <cellStyle name="Normal 2 2 7" xfId="194"/>
    <cellStyle name="Normal 2 2 8" xfId="195"/>
    <cellStyle name="Normal 2 2 9" xfId="196"/>
    <cellStyle name="Normal 2 3" xfId="197"/>
    <cellStyle name="Normal 2 4" xfId="198"/>
    <cellStyle name="Normal 2 5" xfId="199"/>
    <cellStyle name="Normal 2 6" xfId="200"/>
    <cellStyle name="Normal 2 7" xfId="201"/>
    <cellStyle name="Normal 2 8" xfId="202"/>
    <cellStyle name="Normal 2 9" xfId="203"/>
    <cellStyle name="Normal 3 2" xfId="204"/>
    <cellStyle name="Normal 3 2 2" xfId="205"/>
    <cellStyle name="Normal 3 2 2 2" xfId="206"/>
    <cellStyle name="Normal 3 2 2 2 2" xfId="207"/>
    <cellStyle name="Normal 3 2 2 3" xfId="208"/>
    <cellStyle name="Normal 3 2 2 4" xfId="209"/>
    <cellStyle name="Normal 3 2 3" xfId="210"/>
    <cellStyle name="Normal 3 2 3 2" xfId="211"/>
    <cellStyle name="Normal 3 2 4" xfId="212"/>
    <cellStyle name="Normal 3 2 5" xfId="213"/>
    <cellStyle name="Normal 3 3" xfId="214"/>
    <cellStyle name="Normal 3 3 2" xfId="215"/>
    <cellStyle name="Normal 3 3 3" xfId="216"/>
    <cellStyle name="Normal 3 4" xfId="217"/>
    <cellStyle name="Normal 3 4 2" xfId="218"/>
    <cellStyle name="Normal 3 4 2 2" xfId="219"/>
    <cellStyle name="Normal 3 4 3" xfId="220"/>
    <cellStyle name="Normal 3 5" xfId="221"/>
    <cellStyle name="Normal 3 5 2" xfId="222"/>
    <cellStyle name="Normal 3 6" xfId="223"/>
    <cellStyle name="Normal 3 7" xfId="224"/>
    <cellStyle name="Normal 4 2" xfId="225"/>
    <cellStyle name="Normal 4 2 2" xfId="226"/>
    <cellStyle name="Normal 4 3" xfId="227"/>
    <cellStyle name="Normal 5" xfId="228"/>
    <cellStyle name="Normal 5 2" xfId="229"/>
    <cellStyle name="Normal 5 2 2" xfId="230"/>
    <cellStyle name="Normal 5 2 2 2" xfId="231"/>
    <cellStyle name="Normal 5 2 3" xfId="232"/>
    <cellStyle name="Normal 5 2 4" xfId="233"/>
    <cellStyle name="Normal 5 3" xfId="234"/>
    <cellStyle name="Normal 5 3 2" xfId="235"/>
    <cellStyle name="Normal 5 4" xfId="236"/>
    <cellStyle name="Normal 5 5" xfId="237"/>
    <cellStyle name="Normal 5 6" xfId="238"/>
    <cellStyle name="Normal 5 7" xfId="239"/>
    <cellStyle name="Normal 6 2" xfId="240"/>
    <cellStyle name="Normal 6 3" xfId="241"/>
    <cellStyle name="Normal 7" xfId="242"/>
    <cellStyle name="Normal 8" xfId="243"/>
    <cellStyle name="Normal 9" xfId="244"/>
    <cellStyle name="Note 2 2" xfId="245"/>
    <cellStyle name="Note 2 2 2" xfId="246"/>
    <cellStyle name="Org" xfId="247"/>
    <cellStyle name="Org 10" xfId="248"/>
    <cellStyle name="Org 11" xfId="249"/>
    <cellStyle name="Org 12" xfId="250"/>
    <cellStyle name="Org 13" xfId="251"/>
    <cellStyle name="Org 14" xfId="252"/>
    <cellStyle name="Org 15" xfId="253"/>
    <cellStyle name="Org 2" xfId="254"/>
    <cellStyle name="Org 3" xfId="255"/>
    <cellStyle name="Org 4" xfId="256"/>
    <cellStyle name="Org 5" xfId="257"/>
    <cellStyle name="Org 6" xfId="258"/>
    <cellStyle name="Org 7" xfId="259"/>
    <cellStyle name="Org 8" xfId="260"/>
    <cellStyle name="Org 9" xfId="261"/>
    <cellStyle name="Percent 2" xfId="262"/>
    <cellStyle name="Percent 2 10" xfId="263"/>
    <cellStyle name="Percent 2 11" xfId="264"/>
    <cellStyle name="Percent 2 12" xfId="265"/>
    <cellStyle name="Percent 2 13" xfId="266"/>
    <cellStyle name="Percent 2 14" xfId="267"/>
    <cellStyle name="Percent 2 15" xfId="268"/>
    <cellStyle name="Percent 2 2" xfId="269"/>
    <cellStyle name="Percent 2 3" xfId="270"/>
    <cellStyle name="Percent 2 4" xfId="271"/>
    <cellStyle name="Percent 2 5" xfId="272"/>
    <cellStyle name="Percent 2 6" xfId="273"/>
    <cellStyle name="Percent 2 7" xfId="274"/>
    <cellStyle name="Percent 2 8" xfId="275"/>
    <cellStyle name="Percent 2 9" xfId="276"/>
    <cellStyle name="Percent 3" xfId="277"/>
    <cellStyle name="Percent 3 2" xfId="278"/>
    <cellStyle name="Percent 4" xfId="279"/>
    <cellStyle name="Project" xfId="280"/>
    <cellStyle name="Project 10" xfId="281"/>
    <cellStyle name="Project 11" xfId="282"/>
    <cellStyle name="Project 12" xfId="283"/>
    <cellStyle name="Project 13" xfId="284"/>
    <cellStyle name="Project 14" xfId="285"/>
    <cellStyle name="Project 15" xfId="286"/>
    <cellStyle name="Project 2" xfId="287"/>
    <cellStyle name="Project 3" xfId="288"/>
    <cellStyle name="Project 4" xfId="289"/>
    <cellStyle name="Project 5" xfId="290"/>
    <cellStyle name="Project 6" xfId="291"/>
    <cellStyle name="Project 7" xfId="292"/>
    <cellStyle name="Project 8" xfId="293"/>
    <cellStyle name="Project 9" xfId="294"/>
    <cellStyle name="t" xfId="295"/>
    <cellStyle name="task" xfId="296"/>
    <cellStyle name="task 10" xfId="297"/>
    <cellStyle name="task 11" xfId="298"/>
    <cellStyle name="task 12" xfId="299"/>
    <cellStyle name="task 13" xfId="300"/>
    <cellStyle name="task 14" xfId="301"/>
    <cellStyle name="task 15" xfId="302"/>
    <cellStyle name="task 2" xfId="303"/>
    <cellStyle name="task 3" xfId="304"/>
    <cellStyle name="task 4" xfId="305"/>
    <cellStyle name="task 5" xfId="306"/>
    <cellStyle name="task 6" xfId="307"/>
    <cellStyle name="task 7" xfId="308"/>
    <cellStyle name="task 8" xfId="309"/>
    <cellStyle name="task 9" xfId="310"/>
    <cellStyle name="Total 3" xfId="311"/>
    <cellStyle name="Comma 5 3" xfId="312"/>
    <cellStyle name="Comma 6 4" xfId="313"/>
    <cellStyle name="Currency 3 4" xfId="314"/>
    <cellStyle name="Normal 4 2 3" xfId="315"/>
    <cellStyle name="Normal 5 8" xfId="316"/>
    <cellStyle name="Normal 9 2" xfId="317"/>
    <cellStyle name="Note 2 2 3" xfId="318"/>
    <cellStyle name="Normal 2 3 2" xfId="319"/>
    <cellStyle name="20% - Accent1 2 2" xfId="320"/>
    <cellStyle name="20% - Accent2 2 2" xfId="321"/>
    <cellStyle name="20% - Accent3 2 2" xfId="322"/>
    <cellStyle name="20% - Accent4 2 2" xfId="323"/>
    <cellStyle name="20% - Accent6 2 2" xfId="324"/>
    <cellStyle name="40% - Accent1 2 2" xfId="325"/>
    <cellStyle name="40% - Accent3 2 2" xfId="326"/>
    <cellStyle name="40% - Accent4 2 2" xfId="327"/>
    <cellStyle name="40% - Accent5 2 2" xfId="328"/>
    <cellStyle name="40% - Accent6 2 2" xfId="329"/>
    <cellStyle name="60% - Accent1 2 2" xfId="330"/>
    <cellStyle name="60% - Accent2 2 2" xfId="331"/>
    <cellStyle name="60% - Accent3 2 2" xfId="332"/>
    <cellStyle name="60% - Accent4 2 2" xfId="333"/>
    <cellStyle name="60% - Accent5 2 2" xfId="334"/>
    <cellStyle name="60% - Accent6 2 2" xfId="335"/>
    <cellStyle name="60% Accent1" xfId="336"/>
    <cellStyle name="Accent1 2 2" xfId="337"/>
    <cellStyle name="Accent2 2 2" xfId="338"/>
    <cellStyle name="Accent3 2 2" xfId="339"/>
    <cellStyle name="Accent4 2 2" xfId="340"/>
    <cellStyle name="Accent6 2 2" xfId="341"/>
    <cellStyle name="Account 10 2" xfId="342"/>
    <cellStyle name="Account 10 2 2" xfId="343"/>
    <cellStyle name="Account 10 3" xfId="344"/>
    <cellStyle name="Account 11 2" xfId="345"/>
    <cellStyle name="Account 11 2 2" xfId="346"/>
    <cellStyle name="Account 11 3" xfId="347"/>
    <cellStyle name="Account 12 2" xfId="348"/>
    <cellStyle name="Account 12 2 2" xfId="349"/>
    <cellStyle name="Account 12 3" xfId="350"/>
    <cellStyle name="Account 13 2" xfId="351"/>
    <cellStyle name="Account 13 2 2" xfId="352"/>
    <cellStyle name="Account 13 3" xfId="353"/>
    <cellStyle name="Account 14 2" xfId="354"/>
    <cellStyle name="Account 14 2 2" xfId="355"/>
    <cellStyle name="Account 14 3" xfId="356"/>
    <cellStyle name="Account 15 2" xfId="357"/>
    <cellStyle name="Account 15 2 2" xfId="358"/>
    <cellStyle name="Account 15 3" xfId="359"/>
    <cellStyle name="Account 2 2" xfId="360"/>
    <cellStyle name="Account 2 2 2" xfId="361"/>
    <cellStyle name="Account 2 3" xfId="362"/>
    <cellStyle name="Account 3 2" xfId="363"/>
    <cellStyle name="Account 3 2 2" xfId="364"/>
    <cellStyle name="Account 3 3" xfId="365"/>
    <cellStyle name="Account 4 2" xfId="366"/>
    <cellStyle name="Account 4 2 2" xfId="367"/>
    <cellStyle name="Account 4 3" xfId="368"/>
    <cellStyle name="Account 5 2" xfId="369"/>
    <cellStyle name="Account 5 2 2" xfId="370"/>
    <cellStyle name="Account 5 3" xfId="371"/>
    <cellStyle name="Account 6 2" xfId="372"/>
    <cellStyle name="Account 6 2 2" xfId="373"/>
    <cellStyle name="Account 6 3" xfId="374"/>
    <cellStyle name="Account 7 2" xfId="375"/>
    <cellStyle name="Account 7 2 2" xfId="376"/>
    <cellStyle name="Account 7 3" xfId="377"/>
    <cellStyle name="Account 8 2" xfId="378"/>
    <cellStyle name="Account 8 2 2" xfId="379"/>
    <cellStyle name="Account 8 3" xfId="380"/>
    <cellStyle name="Account 9 2" xfId="381"/>
    <cellStyle name="Account 9 2 2" xfId="382"/>
    <cellStyle name="Account 9 3" xfId="383"/>
    <cellStyle name="Bad 2 2" xfId="384"/>
    <cellStyle name="Calculation 2 2" xfId="385"/>
    <cellStyle name="Comma 7" xfId="386"/>
    <cellStyle name="Comma 7 2" xfId="387"/>
    <cellStyle name="Currency 2 6" xfId="388"/>
    <cellStyle name="Currency 6" xfId="389"/>
    <cellStyle name="Currency 6 2" xfId="390"/>
    <cellStyle name="Fund 10 2" xfId="391"/>
    <cellStyle name="Fund 10 2 2" xfId="392"/>
    <cellStyle name="Fund 10 3" xfId="393"/>
    <cellStyle name="Fund 11 2" xfId="394"/>
    <cellStyle name="Fund 11 2 2" xfId="395"/>
    <cellStyle name="Fund 11 3" xfId="396"/>
    <cellStyle name="Fund 12 2" xfId="397"/>
    <cellStyle name="Fund 12 2 2" xfId="398"/>
    <cellStyle name="Fund 12 3" xfId="399"/>
    <cellStyle name="Fund 13 2" xfId="400"/>
    <cellStyle name="Fund 13 2 2" xfId="401"/>
    <cellStyle name="Fund 13 3" xfId="402"/>
    <cellStyle name="Fund 14 2" xfId="403"/>
    <cellStyle name="Fund 14 2 2" xfId="404"/>
    <cellStyle name="Fund 14 3" xfId="405"/>
    <cellStyle name="Fund 15 2" xfId="406"/>
    <cellStyle name="Fund 15 2 2" xfId="407"/>
    <cellStyle name="Fund 15 3" xfId="408"/>
    <cellStyle name="Fund 2 2" xfId="409"/>
    <cellStyle name="Fund 2 2 2" xfId="410"/>
    <cellStyle name="Fund 2 3" xfId="411"/>
    <cellStyle name="Fund 3 2" xfId="412"/>
    <cellStyle name="Fund 3 2 2" xfId="413"/>
    <cellStyle name="Fund 3 3" xfId="414"/>
    <cellStyle name="Fund 4 2" xfId="415"/>
    <cellStyle name="Fund 4 2 2" xfId="416"/>
    <cellStyle name="Fund 4 3" xfId="417"/>
    <cellStyle name="Fund 5 2" xfId="418"/>
    <cellStyle name="Fund 5 2 2" xfId="419"/>
    <cellStyle name="Fund 5 3" xfId="420"/>
    <cellStyle name="Fund 6 2" xfId="421"/>
    <cellStyle name="Fund 6 2 2" xfId="422"/>
    <cellStyle name="Fund 6 3" xfId="423"/>
    <cellStyle name="Fund 7 2" xfId="424"/>
    <cellStyle name="Fund 7 2 2" xfId="425"/>
    <cellStyle name="Fund 7 3" xfId="426"/>
    <cellStyle name="Fund 8 2" xfId="427"/>
    <cellStyle name="Fund 8 2 2" xfId="428"/>
    <cellStyle name="Fund 8 3" xfId="429"/>
    <cellStyle name="Fund 9 2" xfId="430"/>
    <cellStyle name="Fund 9 2 2" xfId="431"/>
    <cellStyle name="Fund 9 3" xfId="432"/>
    <cellStyle name="Good 2 2" xfId="433"/>
    <cellStyle name="Heading 1 2 2" xfId="434"/>
    <cellStyle name="Heading 2 2 2" xfId="435"/>
    <cellStyle name="Heading 3 2 2" xfId="436"/>
    <cellStyle name="Heading 4 2 2" xfId="437"/>
    <cellStyle name="Hyperlink 2" xfId="438"/>
    <cellStyle name="Hyperlink 3" xfId="439"/>
    <cellStyle name="Input 2 2" xfId="440"/>
    <cellStyle name="Linked Cell 2 2" xfId="441"/>
    <cellStyle name="Neutral 2 2" xfId="442"/>
    <cellStyle name="Normal 11" xfId="443"/>
    <cellStyle name="Normal 11 2" xfId="444"/>
    <cellStyle name="Normal 4 4" xfId="445"/>
    <cellStyle name="Normal 5 2 5" xfId="446"/>
    <cellStyle name="Normal 5 9" xfId="447"/>
    <cellStyle name="Normal 9 3" xfId="448"/>
    <cellStyle name="Normal 9 4" xfId="449"/>
    <cellStyle name="Org 10 2" xfId="450"/>
    <cellStyle name="Org 10 2 2" xfId="451"/>
    <cellStyle name="Org 10 3" xfId="452"/>
    <cellStyle name="Org 11 2" xfId="453"/>
    <cellStyle name="Org 11 2 2" xfId="454"/>
    <cellStyle name="Org 11 3" xfId="455"/>
    <cellStyle name="Org 12 2" xfId="456"/>
    <cellStyle name="Org 12 2 2" xfId="457"/>
    <cellStyle name="Org 12 3" xfId="458"/>
    <cellStyle name="Org 13 2" xfId="459"/>
    <cellStyle name="Org 13 2 2" xfId="460"/>
    <cellStyle name="Org 13 3" xfId="461"/>
    <cellStyle name="Org 14 2" xfId="462"/>
    <cellStyle name="Org 14 2 2" xfId="463"/>
    <cellStyle name="Org 14 3" xfId="464"/>
    <cellStyle name="Org 15 2" xfId="465"/>
    <cellStyle name="Org 15 2 2" xfId="466"/>
    <cellStyle name="Org 15 3" xfId="467"/>
    <cellStyle name="Org 2 2" xfId="468"/>
    <cellStyle name="Org 2 2 2" xfId="469"/>
    <cellStyle name="Org 2 3" xfId="470"/>
    <cellStyle name="Org 3 2" xfId="471"/>
    <cellStyle name="Org 3 2 2" xfId="472"/>
    <cellStyle name="Org 3 3" xfId="473"/>
    <cellStyle name="Org 4 2" xfId="474"/>
    <cellStyle name="Org 4 2 2" xfId="475"/>
    <cellStyle name="Org 4 3" xfId="476"/>
    <cellStyle name="Org 5 2" xfId="477"/>
    <cellStyle name="Org 5 2 2" xfId="478"/>
    <cellStyle name="Org 5 3" xfId="479"/>
    <cellStyle name="Org 6 2" xfId="480"/>
    <cellStyle name="Org 6 2 2" xfId="481"/>
    <cellStyle name="Org 6 3" xfId="482"/>
    <cellStyle name="Org 7 2" xfId="483"/>
    <cellStyle name="Org 7 2 2" xfId="484"/>
    <cellStyle name="Org 7 3" xfId="485"/>
    <cellStyle name="Org 8 2" xfId="486"/>
    <cellStyle name="Org 8 2 2" xfId="487"/>
    <cellStyle name="Org 8 3" xfId="488"/>
    <cellStyle name="Org 9 2" xfId="489"/>
    <cellStyle name="Org 9 2 2" xfId="490"/>
    <cellStyle name="Org 9 3" xfId="491"/>
    <cellStyle name="Output 2 2" xfId="492"/>
    <cellStyle name="Project 10 2" xfId="493"/>
    <cellStyle name="Project 10 2 2" xfId="494"/>
    <cellStyle name="Project 10 3" xfId="495"/>
    <cellStyle name="Project 11 2" xfId="496"/>
    <cellStyle name="Project 11 2 2" xfId="497"/>
    <cellStyle name="Project 11 3" xfId="498"/>
    <cellStyle name="Project 12 2" xfId="499"/>
    <cellStyle name="Project 12 2 2" xfId="500"/>
    <cellStyle name="Project 12 3" xfId="501"/>
    <cellStyle name="Project 13 2" xfId="502"/>
    <cellStyle name="Project 13 2 2" xfId="503"/>
    <cellStyle name="Project 13 3" xfId="504"/>
    <cellStyle name="Project 14 2" xfId="505"/>
    <cellStyle name="Project 14 2 2" xfId="506"/>
    <cellStyle name="Project 14 3" xfId="507"/>
    <cellStyle name="Project 15 2" xfId="508"/>
    <cellStyle name="Project 15 2 2" xfId="509"/>
    <cellStyle name="Project 15 3" xfId="510"/>
    <cellStyle name="Project 2 2" xfId="511"/>
    <cellStyle name="Project 2 2 2" xfId="512"/>
    <cellStyle name="Project 2 3" xfId="513"/>
    <cellStyle name="Project 3 2" xfId="514"/>
    <cellStyle name="Project 3 2 2" xfId="515"/>
    <cellStyle name="Project 3 3" xfId="516"/>
    <cellStyle name="Project 4 2" xfId="517"/>
    <cellStyle name="Project 4 2 2" xfId="518"/>
    <cellStyle name="Project 4 3" xfId="519"/>
    <cellStyle name="Project 5 2" xfId="520"/>
    <cellStyle name="Project 5 2 2" xfId="521"/>
    <cellStyle name="Project 5 3" xfId="522"/>
    <cellStyle name="Project 6 2" xfId="523"/>
    <cellStyle name="Project 6 2 2" xfId="524"/>
    <cellStyle name="Project 6 3" xfId="525"/>
    <cellStyle name="Project 7 2" xfId="526"/>
    <cellStyle name="Project 7 2 2" xfId="527"/>
    <cellStyle name="Project 7 3" xfId="528"/>
    <cellStyle name="Project 8 2" xfId="529"/>
    <cellStyle name="Project 8 2 2" xfId="530"/>
    <cellStyle name="Project 8 3" xfId="531"/>
    <cellStyle name="Project 9 2" xfId="532"/>
    <cellStyle name="Project 9 2 2" xfId="533"/>
    <cellStyle name="Project 9 3" xfId="534"/>
    <cellStyle name="Subtotal" xfId="535"/>
    <cellStyle name="task 10 2" xfId="536"/>
    <cellStyle name="task 10 2 2" xfId="537"/>
    <cellStyle name="task 10 3" xfId="538"/>
    <cellStyle name="task 11 2" xfId="539"/>
    <cellStyle name="task 11 2 2" xfId="540"/>
    <cellStyle name="task 11 3" xfId="541"/>
    <cellStyle name="task 12 2" xfId="542"/>
    <cellStyle name="task 12 2 2" xfId="543"/>
    <cellStyle name="task 12 3" xfId="544"/>
    <cellStyle name="task 13 2" xfId="545"/>
    <cellStyle name="task 13 2 2" xfId="546"/>
    <cellStyle name="task 13 3" xfId="547"/>
    <cellStyle name="task 14 2" xfId="548"/>
    <cellStyle name="task 14 2 2" xfId="549"/>
    <cellStyle name="task 14 3" xfId="550"/>
    <cellStyle name="task 15 2" xfId="551"/>
    <cellStyle name="task 15 2 2" xfId="552"/>
    <cellStyle name="task 15 3" xfId="553"/>
    <cellStyle name="task 2 2" xfId="554"/>
    <cellStyle name="task 2 2 2" xfId="555"/>
    <cellStyle name="task 2 3" xfId="556"/>
    <cellStyle name="task 3 2" xfId="557"/>
    <cellStyle name="task 3 2 2" xfId="558"/>
    <cellStyle name="task 3 3" xfId="559"/>
    <cellStyle name="task 4 2" xfId="560"/>
    <cellStyle name="task 4 2 2" xfId="561"/>
    <cellStyle name="task 4 3" xfId="562"/>
    <cellStyle name="task 5 2" xfId="563"/>
    <cellStyle name="task 5 2 2" xfId="564"/>
    <cellStyle name="task 5 3" xfId="565"/>
    <cellStyle name="task 6 2" xfId="566"/>
    <cellStyle name="task 6 2 2" xfId="567"/>
    <cellStyle name="task 6 3" xfId="568"/>
    <cellStyle name="task 7 2" xfId="569"/>
    <cellStyle name="task 7 2 2" xfId="570"/>
    <cellStyle name="task 7 3" xfId="571"/>
    <cellStyle name="task 8 2" xfId="572"/>
    <cellStyle name="task 8 2 2" xfId="573"/>
    <cellStyle name="task 8 3" xfId="574"/>
    <cellStyle name="task 9 2" xfId="575"/>
    <cellStyle name="task 9 2 2" xfId="576"/>
    <cellStyle name="task 9 3" xfId="577"/>
    <cellStyle name="Title 2 2" xfId="578"/>
    <cellStyle name="Total 2 2" xfId="579"/>
    <cellStyle name="Normal 13" xfId="580"/>
    <cellStyle name="Comma 8" xfId="581"/>
    <cellStyle name="Normal 23" xfId="5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customXml" Target="../customXml/item1.xml" /><Relationship Id="rId17" Type="http://schemas.openxmlformats.org/officeDocument/2006/relationships/customXml" Target="../customXml/item2.xml" /><Relationship Id="rId18" Type="http://schemas.openxmlformats.org/officeDocument/2006/relationships/customXml" Target="../customXml/item3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  <sheetName val="List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showGridLines="0" tabSelected="1" workbookViewId="0" topLeftCell="A1">
      <selection activeCell="A1" sqref="A1:I1"/>
    </sheetView>
  </sheetViews>
  <sheetFormatPr defaultColWidth="9.140625" defaultRowHeight="15" outlineLevelCol="1"/>
  <cols>
    <col min="1" max="1" width="38.00390625" style="3" customWidth="1"/>
    <col min="2" max="3" width="14.7109375" style="3" customWidth="1"/>
    <col min="4" max="5" width="14.7109375" style="3" hidden="1" customWidth="1" outlineLevel="1"/>
    <col min="6" max="6" width="14.7109375" style="3" customWidth="1" collapsed="1"/>
    <col min="7" max="8" width="14.7109375" style="3" customWidth="1"/>
    <col min="9" max="9" width="2.28125" style="3" customWidth="1"/>
    <col min="10" max="11" width="15.7109375" style="3" hidden="1" customWidth="1" outlineLevel="1"/>
    <col min="12" max="12" width="1.8515625" style="3" hidden="1" customWidth="1" outlineLevel="1"/>
    <col min="13" max="14" width="15.7109375" style="3" hidden="1" customWidth="1" outlineLevel="1"/>
    <col min="15" max="15" width="9.140625" style="3" customWidth="1" collapsed="1"/>
    <col min="16" max="16" width="9.140625" style="3" customWidth="1"/>
    <col min="17" max="17" width="11.00390625" style="3" bestFit="1" customWidth="1"/>
    <col min="18" max="16384" width="9.140625" style="3" customWidth="1"/>
  </cols>
  <sheetData>
    <row r="1" spans="1:14" s="46" customFormat="1" ht="15.75">
      <c r="A1" s="110" t="s">
        <v>40</v>
      </c>
      <c r="B1" s="110"/>
      <c r="C1" s="110"/>
      <c r="D1" s="110"/>
      <c r="E1" s="110"/>
      <c r="F1" s="110"/>
      <c r="G1" s="110"/>
      <c r="H1" s="110"/>
      <c r="I1" s="110"/>
      <c r="J1" s="22"/>
      <c r="K1" s="22"/>
      <c r="L1" s="22"/>
      <c r="M1" s="22"/>
      <c r="N1" s="22"/>
    </row>
    <row r="2" spans="1:18" s="46" customFormat="1" ht="15.75">
      <c r="A2" s="102" t="s">
        <v>28</v>
      </c>
      <c r="B2" s="102"/>
      <c r="C2" s="102"/>
      <c r="D2" s="102"/>
      <c r="E2" s="102"/>
      <c r="F2" s="102"/>
      <c r="G2" s="102"/>
      <c r="H2" s="102"/>
      <c r="I2" s="7"/>
      <c r="J2" s="105"/>
      <c r="K2" s="105"/>
      <c r="L2" s="105"/>
      <c r="M2" s="105"/>
      <c r="N2" s="105"/>
      <c r="O2" s="47"/>
      <c r="P2" s="47"/>
      <c r="Q2" s="47"/>
      <c r="R2" s="47"/>
    </row>
    <row r="3" spans="1:18" s="46" customFormat="1" ht="15.75">
      <c r="A3" s="109"/>
      <c r="B3" s="109"/>
      <c r="C3" s="109"/>
      <c r="D3" s="109"/>
      <c r="E3" s="109"/>
      <c r="F3" s="109"/>
      <c r="G3" s="109"/>
      <c r="H3" s="109"/>
      <c r="I3" s="7"/>
      <c r="J3" s="106" t="s">
        <v>20</v>
      </c>
      <c r="K3" s="107"/>
      <c r="L3" s="107"/>
      <c r="M3" s="107"/>
      <c r="N3" s="108"/>
      <c r="O3" s="47"/>
      <c r="P3" s="47"/>
      <c r="Q3" s="47"/>
      <c r="R3" s="47"/>
    </row>
    <row r="4" spans="1:14" s="46" customFormat="1" ht="63">
      <c r="A4" s="2" t="s">
        <v>0</v>
      </c>
      <c r="B4" s="4" t="s">
        <v>38</v>
      </c>
      <c r="C4" s="1" t="s">
        <v>32</v>
      </c>
      <c r="D4" s="64" t="s">
        <v>30</v>
      </c>
      <c r="E4" s="64" t="s">
        <v>24</v>
      </c>
      <c r="F4" s="82" t="s">
        <v>25</v>
      </c>
      <c r="G4" s="1" t="s">
        <v>26</v>
      </c>
      <c r="H4" s="1" t="s">
        <v>27</v>
      </c>
      <c r="I4" s="7"/>
      <c r="J4" s="48" t="s">
        <v>19</v>
      </c>
      <c r="K4" s="49" t="s">
        <v>16</v>
      </c>
      <c r="L4" s="22"/>
      <c r="M4" s="48" t="s">
        <v>18</v>
      </c>
      <c r="N4" s="50" t="s">
        <v>17</v>
      </c>
    </row>
    <row r="5" spans="1:15" s="46" customFormat="1" ht="15.75">
      <c r="A5" s="34" t="s">
        <v>1</v>
      </c>
      <c r="B5" s="41">
        <v>-10461928</v>
      </c>
      <c r="C5" s="41">
        <v>0</v>
      </c>
      <c r="D5" s="65">
        <f>B19</f>
        <v>-8422136.72</v>
      </c>
      <c r="E5" s="65">
        <f>B19</f>
        <v>-8422136.72</v>
      </c>
      <c r="F5" s="83">
        <f>B19</f>
        <v>-8422136.72</v>
      </c>
      <c r="G5" s="19">
        <f>F19</f>
        <v>-4093818.7200000007</v>
      </c>
      <c r="H5" s="19">
        <f>G19</f>
        <v>0.27999999932944775</v>
      </c>
      <c r="I5" s="7"/>
      <c r="J5" s="27">
        <f>E5-D5</f>
        <v>0</v>
      </c>
      <c r="K5" s="51">
        <f>_xlfn.IFERROR(E5/D5,"")</f>
        <v>1</v>
      </c>
      <c r="L5" s="22"/>
      <c r="M5" s="27">
        <f>F5-D5</f>
        <v>0</v>
      </c>
      <c r="N5" s="51">
        <f>_xlfn.IFERROR(F5/D5,"")</f>
        <v>1</v>
      </c>
      <c r="O5" s="52"/>
    </row>
    <row r="6" spans="1:14" s="46" customFormat="1" ht="15.75">
      <c r="A6" s="35" t="s">
        <v>2</v>
      </c>
      <c r="B6" s="8"/>
      <c r="C6" s="8"/>
      <c r="D6" s="66"/>
      <c r="E6" s="66"/>
      <c r="F6" s="84"/>
      <c r="G6" s="9"/>
      <c r="H6" s="9"/>
      <c r="I6" s="7"/>
      <c r="J6" s="27"/>
      <c r="K6" s="53" t="str">
        <f aca="true" t="shared" si="0" ref="K6:K30">_xlfn.IFERROR(E6/D6,"")</f>
        <v/>
      </c>
      <c r="L6" s="22"/>
      <c r="M6" s="27"/>
      <c r="N6" s="53" t="str">
        <f aca="true" t="shared" si="1" ref="N6:N30">_xlfn.IFERROR(F6/D6,"")</f>
        <v/>
      </c>
    </row>
    <row r="7" spans="1:18" s="46" customFormat="1" ht="15.75">
      <c r="A7" s="36" t="s">
        <v>33</v>
      </c>
      <c r="B7" s="20">
        <v>2300000</v>
      </c>
      <c r="C7" s="20"/>
      <c r="D7" s="67"/>
      <c r="E7" s="67">
        <v>1150000</v>
      </c>
      <c r="F7" s="85">
        <v>4600000</v>
      </c>
      <c r="G7" s="21">
        <f>4145000+330710-273160-23231</f>
        <v>4179319</v>
      </c>
      <c r="H7" s="21"/>
      <c r="I7" s="22"/>
      <c r="J7" s="23">
        <f>E7-D7</f>
        <v>1150000</v>
      </c>
      <c r="K7" s="24" t="str">
        <f>_xlfn.IFERROR(E7/D7,"")</f>
        <v/>
      </c>
      <c r="L7" s="22"/>
      <c r="M7" s="23">
        <f>F7-D7</f>
        <v>4600000</v>
      </c>
      <c r="N7" s="24" t="str">
        <f t="shared" si="1"/>
        <v/>
      </c>
      <c r="O7" s="54"/>
      <c r="Q7" s="54"/>
      <c r="R7" s="55"/>
    </row>
    <row r="8" spans="1:18" s="46" customFormat="1" ht="15.75">
      <c r="A8" s="36" t="s">
        <v>29</v>
      </c>
      <c r="B8" s="20">
        <f>802.98+1933.8-419.3+1932.8</f>
        <v>4250.28</v>
      </c>
      <c r="C8" s="20"/>
      <c r="D8" s="68"/>
      <c r="E8" s="68">
        <v>3318</v>
      </c>
      <c r="F8" s="86">
        <v>3318</v>
      </c>
      <c r="G8" s="25">
        <v>1500</v>
      </c>
      <c r="H8" s="25"/>
      <c r="I8" s="22"/>
      <c r="J8" s="23"/>
      <c r="K8" s="24" t="str">
        <f aca="true" t="shared" si="2" ref="K8:K17">_xlfn.IFERROR(E8/D8,"")</f>
        <v/>
      </c>
      <c r="L8" s="22"/>
      <c r="M8" s="23"/>
      <c r="N8" s="24" t="str">
        <f t="shared" si="1"/>
        <v/>
      </c>
      <c r="O8" s="54"/>
      <c r="P8" s="54"/>
      <c r="Q8" s="54"/>
      <c r="R8" s="55"/>
    </row>
    <row r="9" spans="1:18" s="46" customFormat="1" ht="15.75">
      <c r="A9" s="37" t="s">
        <v>3</v>
      </c>
      <c r="B9" s="11">
        <f aca="true" t="shared" si="3" ref="B9:H9">SUM(B7:B8)</f>
        <v>2304250.28</v>
      </c>
      <c r="C9" s="11">
        <f t="shared" si="3"/>
        <v>0</v>
      </c>
      <c r="D9" s="69">
        <f t="shared" si="3"/>
        <v>0</v>
      </c>
      <c r="E9" s="69">
        <f t="shared" si="3"/>
        <v>1153318</v>
      </c>
      <c r="F9" s="87">
        <f t="shared" si="3"/>
        <v>4603318</v>
      </c>
      <c r="G9" s="11">
        <f t="shared" si="3"/>
        <v>4180819</v>
      </c>
      <c r="H9" s="12">
        <f t="shared" si="3"/>
        <v>0</v>
      </c>
      <c r="I9" s="7"/>
      <c r="J9" s="23">
        <f>E9-D9</f>
        <v>1153318</v>
      </c>
      <c r="K9" s="24" t="str">
        <f t="shared" si="2"/>
        <v/>
      </c>
      <c r="L9" s="22"/>
      <c r="M9" s="23">
        <f aca="true" t="shared" si="4" ref="M9">F9-D9</f>
        <v>4603318</v>
      </c>
      <c r="N9" s="24" t="str">
        <f t="shared" si="1"/>
        <v/>
      </c>
      <c r="O9" s="54"/>
      <c r="P9" s="54"/>
      <c r="Q9" s="54"/>
      <c r="R9" s="55"/>
    </row>
    <row r="10" spans="1:18" s="46" customFormat="1" ht="15.75">
      <c r="A10" s="35" t="s">
        <v>4</v>
      </c>
      <c r="B10" s="20"/>
      <c r="C10" s="20"/>
      <c r="D10" s="70"/>
      <c r="E10" s="70"/>
      <c r="F10" s="88"/>
      <c r="G10" s="26"/>
      <c r="H10" s="26"/>
      <c r="I10" s="22"/>
      <c r="J10" s="27"/>
      <c r="K10" s="28" t="str">
        <f t="shared" si="2"/>
        <v/>
      </c>
      <c r="L10" s="22"/>
      <c r="M10" s="27"/>
      <c r="N10" s="28" t="str">
        <f t="shared" si="1"/>
        <v/>
      </c>
      <c r="O10" s="54"/>
      <c r="P10" s="54"/>
      <c r="Q10" s="54"/>
      <c r="R10" s="55"/>
    </row>
    <row r="11" spans="1:14" s="46" customFormat="1" ht="15.75">
      <c r="A11" s="36" t="s">
        <v>31</v>
      </c>
      <c r="B11" s="20">
        <v>-273160</v>
      </c>
      <c r="C11" s="20"/>
      <c r="D11" s="68">
        <v>-548160</v>
      </c>
      <c r="E11" s="68">
        <v>-15137</v>
      </c>
      <c r="F11" s="86">
        <f>-275000-273160+273160</f>
        <v>-275000</v>
      </c>
      <c r="G11" s="25">
        <v>-87000</v>
      </c>
      <c r="H11" s="25"/>
      <c r="I11" s="22"/>
      <c r="J11" s="23">
        <f>E11-D11</f>
        <v>533023</v>
      </c>
      <c r="K11" s="29">
        <f t="shared" si="2"/>
        <v>0.027614200233508465</v>
      </c>
      <c r="L11" s="22"/>
      <c r="M11" s="23">
        <f>F11-D11</f>
        <v>273160</v>
      </c>
      <c r="N11" s="29">
        <f t="shared" si="1"/>
        <v>0.5016783420899008</v>
      </c>
    </row>
    <row r="12" spans="1:14" s="46" customFormat="1" ht="15.75">
      <c r="A12" s="36"/>
      <c r="B12" s="20"/>
      <c r="C12" s="20"/>
      <c r="D12" s="68"/>
      <c r="E12" s="68"/>
      <c r="F12" s="86"/>
      <c r="G12" s="25"/>
      <c r="H12" s="25"/>
      <c r="I12" s="22"/>
      <c r="J12" s="23"/>
      <c r="K12" s="29" t="str">
        <f t="shared" si="2"/>
        <v/>
      </c>
      <c r="L12" s="22"/>
      <c r="M12" s="23"/>
      <c r="N12" s="29" t="str">
        <f t="shared" si="1"/>
        <v/>
      </c>
    </row>
    <row r="13" spans="1:14" s="46" customFormat="1" ht="15.75">
      <c r="A13" s="37" t="s">
        <v>5</v>
      </c>
      <c r="B13" s="12">
        <f aca="true" t="shared" si="5" ref="B13:H13">SUM(B11:B12)</f>
        <v>-273160</v>
      </c>
      <c r="C13" s="12">
        <f t="shared" si="5"/>
        <v>0</v>
      </c>
      <c r="D13" s="71">
        <f t="shared" si="5"/>
        <v>-548160</v>
      </c>
      <c r="E13" s="71">
        <f t="shared" si="5"/>
        <v>-15137</v>
      </c>
      <c r="F13" s="89">
        <f t="shared" si="5"/>
        <v>-275000</v>
      </c>
      <c r="G13" s="12">
        <f t="shared" si="5"/>
        <v>-87000</v>
      </c>
      <c r="H13" s="12">
        <f t="shared" si="5"/>
        <v>0</v>
      </c>
      <c r="I13" s="7"/>
      <c r="J13" s="23">
        <f>E13-D13</f>
        <v>533023</v>
      </c>
      <c r="K13" s="56">
        <f t="shared" si="2"/>
        <v>0.027614200233508465</v>
      </c>
      <c r="L13" s="22"/>
      <c r="M13" s="23">
        <f>F13-D13</f>
        <v>273160</v>
      </c>
      <c r="N13" s="56">
        <f t="shared" si="1"/>
        <v>0.5016783420899008</v>
      </c>
    </row>
    <row r="14" spans="1:14" s="46" customFormat="1" ht="18">
      <c r="A14" s="38" t="s">
        <v>6</v>
      </c>
      <c r="B14" s="42"/>
      <c r="C14" s="42"/>
      <c r="D14" s="72"/>
      <c r="E14" s="73"/>
      <c r="F14" s="90"/>
      <c r="G14" s="43"/>
      <c r="H14" s="43"/>
      <c r="I14" s="22"/>
      <c r="J14" s="44">
        <f>E14-D14</f>
        <v>0</v>
      </c>
      <c r="K14" s="45" t="str">
        <f t="shared" si="2"/>
        <v/>
      </c>
      <c r="L14" s="22"/>
      <c r="M14" s="44">
        <f>F14-D14</f>
        <v>0</v>
      </c>
      <c r="N14" s="45" t="str">
        <f t="shared" si="1"/>
        <v/>
      </c>
    </row>
    <row r="15" spans="1:14" s="46" customFormat="1" ht="15.75">
      <c r="A15" s="35" t="s">
        <v>23</v>
      </c>
      <c r="B15" s="30"/>
      <c r="C15" s="30"/>
      <c r="D15" s="68"/>
      <c r="E15" s="68"/>
      <c r="F15" s="86"/>
      <c r="G15" s="25"/>
      <c r="H15" s="25"/>
      <c r="I15" s="22"/>
      <c r="J15" s="27"/>
      <c r="K15" s="28" t="str">
        <f t="shared" si="2"/>
        <v/>
      </c>
      <c r="L15" s="22"/>
      <c r="M15" s="27"/>
      <c r="N15" s="28" t="str">
        <f t="shared" si="1"/>
        <v/>
      </c>
    </row>
    <row r="16" spans="1:14" s="46" customFormat="1" ht="15.75">
      <c r="A16" s="39" t="s">
        <v>34</v>
      </c>
      <c r="B16" s="20">
        <v>8701</v>
      </c>
      <c r="C16" s="20"/>
      <c r="D16" s="74"/>
      <c r="E16" s="74"/>
      <c r="F16" s="91"/>
      <c r="G16" s="20"/>
      <c r="H16" s="31"/>
      <c r="I16" s="22"/>
      <c r="J16" s="23">
        <f>E16-D16</f>
        <v>0</v>
      </c>
      <c r="K16" s="29" t="str">
        <f t="shared" si="2"/>
        <v/>
      </c>
      <c r="L16" s="22"/>
      <c r="M16" s="23">
        <f aca="true" t="shared" si="6" ref="M16:M18">F16-D16</f>
        <v>0</v>
      </c>
      <c r="N16" s="29" t="str">
        <f t="shared" si="1"/>
        <v/>
      </c>
    </row>
    <row r="17" spans="1:14" s="46" customFormat="1" ht="15.75">
      <c r="A17" s="39"/>
      <c r="B17" s="20"/>
      <c r="C17" s="20"/>
      <c r="D17" s="74"/>
      <c r="E17" s="74"/>
      <c r="F17" s="91"/>
      <c r="G17" s="20"/>
      <c r="H17" s="31"/>
      <c r="I17" s="22"/>
      <c r="J17" s="23"/>
      <c r="K17" s="29" t="str">
        <f t="shared" si="2"/>
        <v/>
      </c>
      <c r="L17" s="22"/>
      <c r="M17" s="23"/>
      <c r="N17" s="29" t="str">
        <f t="shared" si="1"/>
        <v/>
      </c>
    </row>
    <row r="18" spans="1:14" s="46" customFormat="1" ht="15.75">
      <c r="A18" s="35" t="s">
        <v>7</v>
      </c>
      <c r="B18" s="12">
        <f aca="true" t="shared" si="7" ref="B18:H18">SUM(B16:B17)</f>
        <v>8701</v>
      </c>
      <c r="C18" s="12">
        <f t="shared" si="7"/>
        <v>0</v>
      </c>
      <c r="D18" s="71">
        <f t="shared" si="7"/>
        <v>0</v>
      </c>
      <c r="E18" s="71">
        <f t="shared" si="7"/>
        <v>0</v>
      </c>
      <c r="F18" s="89">
        <f t="shared" si="7"/>
        <v>0</v>
      </c>
      <c r="G18" s="12">
        <f t="shared" si="7"/>
        <v>0</v>
      </c>
      <c r="H18" s="12">
        <f t="shared" si="7"/>
        <v>0</v>
      </c>
      <c r="I18" s="7"/>
      <c r="J18" s="57">
        <f>E18-D18</f>
        <v>0</v>
      </c>
      <c r="K18" s="56" t="str">
        <f t="shared" si="0"/>
        <v/>
      </c>
      <c r="L18" s="22"/>
      <c r="M18" s="57">
        <f t="shared" si="6"/>
        <v>0</v>
      </c>
      <c r="N18" s="56" t="str">
        <f t="shared" si="1"/>
        <v/>
      </c>
    </row>
    <row r="19" spans="1:17" s="46" customFormat="1" ht="15.75">
      <c r="A19" s="38" t="s">
        <v>8</v>
      </c>
      <c r="B19" s="61">
        <f aca="true" t="shared" si="8" ref="B19:H19">B5+B9+B13+B14+B18</f>
        <v>-8422136.72</v>
      </c>
      <c r="C19" s="61">
        <f t="shared" si="8"/>
        <v>0</v>
      </c>
      <c r="D19" s="75">
        <f t="shared" si="8"/>
        <v>-8970296.72</v>
      </c>
      <c r="E19" s="75">
        <f t="shared" si="8"/>
        <v>-7283955.720000001</v>
      </c>
      <c r="F19" s="92">
        <f t="shared" si="8"/>
        <v>-4093818.7200000007</v>
      </c>
      <c r="G19" s="61">
        <f t="shared" si="8"/>
        <v>0.27999999932944775</v>
      </c>
      <c r="H19" s="61">
        <f t="shared" si="8"/>
        <v>0.27999999932944775</v>
      </c>
      <c r="I19" s="7"/>
      <c r="J19" s="44">
        <f>E19-D19</f>
        <v>1686341</v>
      </c>
      <c r="K19" s="45">
        <f t="shared" si="0"/>
        <v>0.8120083367766234</v>
      </c>
      <c r="L19" s="22"/>
      <c r="M19" s="44">
        <f>F19-D19</f>
        <v>4876478</v>
      </c>
      <c r="N19" s="45">
        <f t="shared" si="1"/>
        <v>0.4563749503260579</v>
      </c>
      <c r="Q19" s="99"/>
    </row>
    <row r="20" spans="1:14" s="46" customFormat="1" ht="15.75">
      <c r="A20" s="35" t="s">
        <v>22</v>
      </c>
      <c r="B20" s="13"/>
      <c r="C20" s="13"/>
      <c r="D20" s="76"/>
      <c r="E20" s="76"/>
      <c r="F20" s="93"/>
      <c r="G20" s="10"/>
      <c r="H20" s="10"/>
      <c r="I20" s="7"/>
      <c r="J20" s="27"/>
      <c r="K20" s="58" t="str">
        <f t="shared" si="0"/>
        <v/>
      </c>
      <c r="L20" s="22"/>
      <c r="M20" s="27"/>
      <c r="N20" s="58" t="str">
        <f t="shared" si="1"/>
        <v/>
      </c>
    </row>
    <row r="21" spans="1:14" s="46" customFormat="1" ht="15.75">
      <c r="A21" s="36" t="s">
        <v>14</v>
      </c>
      <c r="B21" s="25"/>
      <c r="C21" s="32"/>
      <c r="D21" s="77"/>
      <c r="E21" s="77"/>
      <c r="F21" s="94"/>
      <c r="G21" s="32"/>
      <c r="H21" s="32"/>
      <c r="I21" s="22"/>
      <c r="J21" s="23">
        <f>E21-D21</f>
        <v>0</v>
      </c>
      <c r="K21" s="24" t="str">
        <f t="shared" si="0"/>
        <v/>
      </c>
      <c r="L21" s="22"/>
      <c r="M21" s="23">
        <f>F21-D21</f>
        <v>0</v>
      </c>
      <c r="N21" s="24" t="str">
        <f t="shared" si="1"/>
        <v/>
      </c>
    </row>
    <row r="22" spans="1:14" s="46" customFormat="1" ht="15.75">
      <c r="A22" s="36" t="s">
        <v>9</v>
      </c>
      <c r="B22" s="25"/>
      <c r="C22" s="25"/>
      <c r="D22" s="68"/>
      <c r="E22" s="68"/>
      <c r="F22" s="86"/>
      <c r="G22" s="25"/>
      <c r="H22" s="25"/>
      <c r="I22" s="22"/>
      <c r="J22" s="23">
        <f>E22-D22</f>
        <v>0</v>
      </c>
      <c r="K22" s="24" t="str">
        <f>_xlfn.IFERROR(E22/D22,"")</f>
        <v/>
      </c>
      <c r="L22" s="22"/>
      <c r="M22" s="23">
        <f aca="true" t="shared" si="9" ref="M22:M26">F22-D22</f>
        <v>0</v>
      </c>
      <c r="N22" s="24" t="str">
        <f t="shared" si="1"/>
        <v/>
      </c>
    </row>
    <row r="23" spans="1:14" s="46" customFormat="1" ht="15.75">
      <c r="A23" s="36" t="s">
        <v>10</v>
      </c>
      <c r="B23" s="25"/>
      <c r="C23" s="25"/>
      <c r="D23" s="68"/>
      <c r="E23" s="68"/>
      <c r="F23" s="86"/>
      <c r="G23" s="25"/>
      <c r="H23" s="25"/>
      <c r="I23" s="22"/>
      <c r="J23" s="23">
        <f>E23-D23</f>
        <v>0</v>
      </c>
      <c r="K23" s="24" t="str">
        <f t="shared" si="0"/>
        <v/>
      </c>
      <c r="L23" s="22"/>
      <c r="M23" s="23">
        <f t="shared" si="9"/>
        <v>0</v>
      </c>
      <c r="N23" s="24" t="str">
        <f t="shared" si="1"/>
        <v/>
      </c>
    </row>
    <row r="24" spans="1:14" s="46" customFormat="1" ht="15.75">
      <c r="A24" s="36" t="s">
        <v>15</v>
      </c>
      <c r="B24" s="33"/>
      <c r="C24" s="33"/>
      <c r="D24" s="78"/>
      <c r="E24" s="78"/>
      <c r="F24" s="95"/>
      <c r="G24" s="33"/>
      <c r="H24" s="33"/>
      <c r="I24" s="22"/>
      <c r="J24" s="23">
        <f>E24-D24</f>
        <v>0</v>
      </c>
      <c r="K24" s="24" t="str">
        <f t="shared" si="0"/>
        <v/>
      </c>
      <c r="L24" s="22"/>
      <c r="M24" s="23">
        <f t="shared" si="9"/>
        <v>0</v>
      </c>
      <c r="N24" s="24" t="str">
        <f t="shared" si="1"/>
        <v/>
      </c>
    </row>
    <row r="25" spans="1:14" s="46" customFormat="1" ht="15.75">
      <c r="A25" s="36"/>
      <c r="B25" s="33"/>
      <c r="C25" s="33"/>
      <c r="D25" s="78"/>
      <c r="E25" s="78"/>
      <c r="F25" s="95"/>
      <c r="G25" s="33"/>
      <c r="H25" s="33"/>
      <c r="I25" s="22"/>
      <c r="J25" s="23"/>
      <c r="K25" s="24"/>
      <c r="L25" s="22"/>
      <c r="M25" s="23"/>
      <c r="N25" s="24"/>
    </row>
    <row r="26" spans="1:14" s="46" customFormat="1" ht="15.75">
      <c r="A26" s="35" t="s">
        <v>11</v>
      </c>
      <c r="B26" s="14">
        <f aca="true" t="shared" si="10" ref="B26:H26">SUM(B21:B25)</f>
        <v>0</v>
      </c>
      <c r="C26" s="14">
        <f t="shared" si="10"/>
        <v>0</v>
      </c>
      <c r="D26" s="79">
        <f t="shared" si="10"/>
        <v>0</v>
      </c>
      <c r="E26" s="79">
        <f t="shared" si="10"/>
        <v>0</v>
      </c>
      <c r="F26" s="96">
        <f t="shared" si="10"/>
        <v>0</v>
      </c>
      <c r="G26" s="14">
        <f t="shared" si="10"/>
        <v>0</v>
      </c>
      <c r="H26" s="14">
        <f t="shared" si="10"/>
        <v>0</v>
      </c>
      <c r="I26" s="7"/>
      <c r="J26" s="23">
        <f>E26-D26</f>
        <v>0</v>
      </c>
      <c r="K26" s="24" t="str">
        <f t="shared" si="0"/>
        <v/>
      </c>
      <c r="L26" s="22"/>
      <c r="M26" s="23">
        <f t="shared" si="9"/>
        <v>0</v>
      </c>
      <c r="N26" s="24" t="str">
        <f t="shared" si="1"/>
        <v/>
      </c>
    </row>
    <row r="27" spans="1:14" s="46" customFormat="1" ht="15.75">
      <c r="A27" s="40"/>
      <c r="B27" s="15"/>
      <c r="C27" s="15"/>
      <c r="D27" s="79"/>
      <c r="E27" s="79"/>
      <c r="F27" s="96"/>
      <c r="G27" s="14"/>
      <c r="H27" s="14"/>
      <c r="I27" s="7"/>
      <c r="J27" s="23"/>
      <c r="K27" s="58" t="str">
        <f t="shared" si="0"/>
        <v/>
      </c>
      <c r="L27" s="22"/>
      <c r="M27" s="23"/>
      <c r="N27" s="58" t="str">
        <f t="shared" si="1"/>
        <v/>
      </c>
    </row>
    <row r="28" spans="1:14" s="46" customFormat="1" ht="15.75">
      <c r="A28" s="40" t="s">
        <v>12</v>
      </c>
      <c r="B28" s="10">
        <f aca="true" t="shared" si="11" ref="B28:H28">ABS(IF(B19+B26&gt;0,0,B19+B26))</f>
        <v>8422136.72</v>
      </c>
      <c r="C28" s="10">
        <f t="shared" si="11"/>
        <v>0</v>
      </c>
      <c r="D28" s="76">
        <f t="shared" si="11"/>
        <v>8970296.72</v>
      </c>
      <c r="E28" s="76">
        <f t="shared" si="11"/>
        <v>7283955.720000001</v>
      </c>
      <c r="F28" s="93">
        <f t="shared" si="11"/>
        <v>4093818.7200000007</v>
      </c>
      <c r="G28" s="10">
        <f t="shared" si="11"/>
        <v>0</v>
      </c>
      <c r="H28" s="10">
        <f t="shared" si="11"/>
        <v>0</v>
      </c>
      <c r="I28" s="7"/>
      <c r="J28" s="23">
        <f>E28-D28</f>
        <v>-1686341</v>
      </c>
      <c r="K28" s="24">
        <f t="shared" si="0"/>
        <v>0.8120083367766234</v>
      </c>
      <c r="L28" s="22"/>
      <c r="M28" s="23">
        <f>F28-D28</f>
        <v>-4876478</v>
      </c>
      <c r="N28" s="24">
        <f t="shared" si="1"/>
        <v>0.4563749503260579</v>
      </c>
    </row>
    <row r="29" spans="1:14" s="46" customFormat="1" ht="15.75">
      <c r="A29" s="37"/>
      <c r="B29" s="16"/>
      <c r="C29" s="16"/>
      <c r="D29" s="80"/>
      <c r="E29" s="80"/>
      <c r="F29" s="97"/>
      <c r="G29" s="17"/>
      <c r="H29" s="17"/>
      <c r="I29" s="7"/>
      <c r="J29" s="57"/>
      <c r="K29" s="58" t="str">
        <f t="shared" si="0"/>
        <v/>
      </c>
      <c r="L29" s="22"/>
      <c r="M29" s="57"/>
      <c r="N29" s="58" t="str">
        <f t="shared" si="1"/>
        <v/>
      </c>
    </row>
    <row r="30" spans="1:14" s="46" customFormat="1" ht="15.75">
      <c r="A30" s="38" t="s">
        <v>13</v>
      </c>
      <c r="B30" s="18">
        <f aca="true" t="shared" si="12" ref="B30:H30">ROUND(B19+B26+B28,0)</f>
        <v>0</v>
      </c>
      <c r="C30" s="18">
        <f t="shared" si="12"/>
        <v>0</v>
      </c>
      <c r="D30" s="81">
        <f t="shared" si="12"/>
        <v>0</v>
      </c>
      <c r="E30" s="81">
        <f t="shared" si="12"/>
        <v>0</v>
      </c>
      <c r="F30" s="98">
        <f t="shared" si="12"/>
        <v>0</v>
      </c>
      <c r="G30" s="18">
        <f t="shared" si="12"/>
        <v>0</v>
      </c>
      <c r="H30" s="18">
        <f t="shared" si="12"/>
        <v>0</v>
      </c>
      <c r="I30" s="7"/>
      <c r="J30" s="44">
        <f>E30-D30</f>
        <v>0</v>
      </c>
      <c r="K30" s="59" t="str">
        <f t="shared" si="0"/>
        <v/>
      </c>
      <c r="L30" s="22"/>
      <c r="M30" s="44">
        <f>F30-D30</f>
        <v>0</v>
      </c>
      <c r="N30" s="59" t="str">
        <f t="shared" si="1"/>
        <v/>
      </c>
    </row>
    <row r="31" spans="1:9" s="46" customFormat="1" ht="15">
      <c r="A31" s="3"/>
      <c r="B31" s="3"/>
      <c r="C31" s="3"/>
      <c r="D31" s="3"/>
      <c r="E31" s="3"/>
      <c r="F31" s="3"/>
      <c r="G31" s="3"/>
      <c r="H31" s="3"/>
      <c r="I31" s="3"/>
    </row>
    <row r="32" spans="1:23" ht="15.75">
      <c r="A32" s="60" t="s">
        <v>21</v>
      </c>
      <c r="B32" s="5"/>
      <c r="C32" s="5"/>
      <c r="D32" s="6"/>
      <c r="E32" s="6"/>
      <c r="F32" s="6"/>
      <c r="G32" s="6"/>
      <c r="H32" s="6"/>
      <c r="J32" s="46"/>
      <c r="K32" s="46"/>
      <c r="L32" s="46"/>
      <c r="M32" s="46"/>
      <c r="N32" s="46"/>
      <c r="O32" s="46"/>
      <c r="P32" s="63"/>
      <c r="Q32" s="46"/>
      <c r="R32" s="46"/>
      <c r="S32" s="46"/>
      <c r="T32" s="46"/>
      <c r="U32" s="46"/>
      <c r="V32" s="46"/>
      <c r="W32" s="46"/>
    </row>
    <row r="33" spans="1:23" ht="58.5" customHeight="1">
      <c r="A33" s="103" t="s">
        <v>39</v>
      </c>
      <c r="B33" s="104"/>
      <c r="C33" s="104"/>
      <c r="D33" s="104"/>
      <c r="E33" s="104"/>
      <c r="F33" s="104"/>
      <c r="G33" s="104"/>
      <c r="H33" s="104"/>
      <c r="J33" s="46"/>
      <c r="K33" s="46"/>
      <c r="L33" s="46"/>
      <c r="M33" s="46"/>
      <c r="N33" s="46"/>
      <c r="O33" s="46"/>
      <c r="P33" s="63"/>
      <c r="Q33" s="46"/>
      <c r="R33" s="46"/>
      <c r="S33" s="46"/>
      <c r="T33" s="46"/>
      <c r="U33" s="46"/>
      <c r="V33" s="46"/>
      <c r="W33" s="46"/>
    </row>
    <row r="34" spans="1:23" ht="30" customHeight="1">
      <c r="A34" s="101" t="s">
        <v>35</v>
      </c>
      <c r="B34" s="101"/>
      <c r="C34" s="101"/>
      <c r="D34" s="101"/>
      <c r="E34" s="101"/>
      <c r="F34" s="101"/>
      <c r="G34" s="101"/>
      <c r="H34" s="101"/>
      <c r="J34" s="46"/>
      <c r="K34" s="46"/>
      <c r="L34" s="46"/>
      <c r="M34" s="46"/>
      <c r="N34" s="46"/>
      <c r="O34" s="46"/>
      <c r="P34" s="62">
        <f>IF(COUNTIF($B$19:$H$19,"&lt;0")&gt;0,1,0)</f>
        <v>1</v>
      </c>
      <c r="Q34" s="46"/>
      <c r="R34" s="46"/>
      <c r="S34" s="46"/>
      <c r="T34" s="46"/>
      <c r="U34" s="46"/>
      <c r="V34" s="46"/>
      <c r="W34" s="46"/>
    </row>
    <row r="35" spans="1:23" ht="33" customHeight="1">
      <c r="A35" s="101" t="s">
        <v>36</v>
      </c>
      <c r="B35" s="101"/>
      <c r="C35" s="101"/>
      <c r="D35" s="101"/>
      <c r="E35" s="101"/>
      <c r="F35" s="101"/>
      <c r="G35" s="101"/>
      <c r="H35" s="101"/>
      <c r="J35" s="46"/>
      <c r="K35" s="46"/>
      <c r="L35" s="46"/>
      <c r="M35" s="46"/>
      <c r="N35" s="46"/>
      <c r="O35" s="46"/>
      <c r="P35" s="62"/>
      <c r="Q35" s="46"/>
      <c r="R35" s="46"/>
      <c r="S35" s="46"/>
      <c r="T35" s="46"/>
      <c r="U35" s="46"/>
      <c r="V35" s="46"/>
      <c r="W35" s="46"/>
    </row>
    <row r="36" spans="1:23" ht="17.25" customHeight="1">
      <c r="A36" s="101" t="s">
        <v>37</v>
      </c>
      <c r="B36" s="101"/>
      <c r="C36" s="101"/>
      <c r="D36" s="101"/>
      <c r="E36" s="101"/>
      <c r="F36" s="101"/>
      <c r="G36" s="101"/>
      <c r="H36" s="101"/>
      <c r="J36" s="46"/>
      <c r="K36" s="46"/>
      <c r="L36" s="46"/>
      <c r="M36" s="46"/>
      <c r="N36" s="46"/>
      <c r="O36" s="46"/>
      <c r="P36" s="62"/>
      <c r="Q36" s="46"/>
      <c r="R36" s="46"/>
      <c r="S36" s="46"/>
      <c r="T36" s="46"/>
      <c r="U36" s="46"/>
      <c r="V36" s="46"/>
      <c r="W36" s="46"/>
    </row>
    <row r="37" spans="1:23" ht="17.25" customHeight="1">
      <c r="A37" s="100"/>
      <c r="B37" s="101"/>
      <c r="C37" s="101"/>
      <c r="D37" s="101"/>
      <c r="E37" s="101"/>
      <c r="F37" s="101"/>
      <c r="G37" s="101"/>
      <c r="H37" s="101"/>
      <c r="J37" s="46"/>
      <c r="K37" s="46"/>
      <c r="L37" s="46"/>
      <c r="M37" s="46"/>
      <c r="N37" s="46"/>
      <c r="O37" s="46"/>
      <c r="P37" s="62"/>
      <c r="Q37" s="46"/>
      <c r="R37" s="46"/>
      <c r="S37" s="46"/>
      <c r="T37" s="46"/>
      <c r="U37" s="46"/>
      <c r="V37" s="46"/>
      <c r="W37" s="46"/>
    </row>
    <row r="38" ht="15">
      <c r="A38" s="46"/>
    </row>
    <row r="39" ht="15">
      <c r="A39" s="46"/>
    </row>
    <row r="40" ht="15">
      <c r="A40" s="46"/>
    </row>
    <row r="41" ht="15">
      <c r="A41" s="46"/>
    </row>
    <row r="42" ht="15">
      <c r="A42" s="46"/>
    </row>
    <row r="43" ht="15">
      <c r="A43" s="46"/>
    </row>
    <row r="44" ht="15">
      <c r="A44" s="46"/>
    </row>
    <row r="45" ht="15">
      <c r="A45" s="46"/>
    </row>
  </sheetData>
  <sheetProtection formatCells="0" formatColumns="0" formatRows="0" insertColumns="0" insertRows="0" deleteRows="0" pivotTables="0"/>
  <mergeCells count="10">
    <mergeCell ref="A37:H37"/>
    <mergeCell ref="A2:H2"/>
    <mergeCell ref="A33:H33"/>
    <mergeCell ref="J2:N2"/>
    <mergeCell ref="J3:N3"/>
    <mergeCell ref="A34:H34"/>
    <mergeCell ref="A35:H35"/>
    <mergeCell ref="A36:H36"/>
    <mergeCell ref="A3:H3"/>
    <mergeCell ref="A1:I1"/>
  </mergeCells>
  <printOptions/>
  <pageMargins left="0.5" right="0.5" top="0.75" bottom="0.75" header="0.3" footer="0.3"/>
  <pageSetup fitToHeight="1" fitToWidth="1" horizontalDpi="600" verticalDpi="600" orientation="portrait" scale="85" r:id="rId3"/>
  <legacyDrawing r:id="rId2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signedTo xmlns="http://schemas.microsoft.com/sharepoint/v3">
      <UserInfo>
        <DisplayName/>
        <AccountId xsi:nil="true"/>
        <AccountType/>
      </UserInfo>
    </Assigned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5B4CFC3354CC4EB9548C286D0C4635" ma:contentTypeVersion="7" ma:contentTypeDescription="Create a new document." ma:contentTypeScope="" ma:versionID="7d62895fa960ba68f5fc677388cc1fdc">
  <xsd:schema xmlns:xsd="http://www.w3.org/2001/XMLSchema" xmlns:xs="http://www.w3.org/2001/XMLSchema" xmlns:p="http://schemas.microsoft.com/office/2006/metadata/properties" xmlns:ns1="http://schemas.microsoft.com/sharepoint/v3" xmlns:ns2="d6d16dbd-40af-442b-98e4-9c898892193e" xmlns:ns3="0edc343a-53c0-4aad-ba1e-03670b7797c9" targetNamespace="http://schemas.microsoft.com/office/2006/metadata/properties" ma:root="true" ma:fieldsID="9e0efdb5f0dd1d91fef8d74ae2e54ab6" ns1:_="" ns2:_="" ns3:_="">
    <xsd:import namespace="http://schemas.microsoft.com/sharepoint/v3"/>
    <xsd:import namespace="d6d16dbd-40af-442b-98e4-9c898892193e"/>
    <xsd:import namespace="0edc343a-53c0-4aad-ba1e-03670b7797c9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16dbd-40af-442b-98e4-9c89889219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dc343a-53c0-4aad-ba1e-03670b7797c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D2B582-1432-42F7-85AF-CD08BB407D4C}">
  <ds:schemaRefs>
    <ds:schemaRef ds:uri="d6d16dbd-40af-442b-98e4-9c898892193e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fopath/2007/PartnerControls"/>
    <ds:schemaRef ds:uri="0edc343a-53c0-4aad-ba1e-03670b7797c9"/>
    <ds:schemaRef ds:uri="http://schemas.microsoft.com/sharepoint/v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7E289B3-7F27-4B8C-A9AA-95A5C265E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9005F0-3FDA-40E3-B2C1-876ACD0D38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6d16dbd-40af-442b-98e4-9c898892193e"/>
    <ds:schemaRef ds:uri="0edc343a-53c0-4aad-ba1e-03670b7797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Yoon, Haeyoung (Alex)</dc:creator>
  <cp:keywords/>
  <dc:description/>
  <cp:lastModifiedBy>Walsh, James</cp:lastModifiedBy>
  <cp:lastPrinted>2019-03-21T21:28:58Z</cp:lastPrinted>
  <dcterms:created xsi:type="dcterms:W3CDTF">2014-11-26T15:18:10Z</dcterms:created>
  <dcterms:modified xsi:type="dcterms:W3CDTF">2019-03-21T21:47:46Z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0x010100825B4CFC3354CC4EB9548C286D0C4635</vt:lpwstr>
  </property>
  <property fmtid="{D5CDD505-2E9C-101B-9397-08002B2CF9AE}" pid="4" name="SV_HIDDEN_GRID_QUERY_LIST_4F35BF76-6C0D-4D9B-82B2-816C12CF3733">
    <vt:lpwstr>empty_477D106A-C0D6-4607-AEBD-E2C9D60EA279</vt:lpwstr>
  </property>
</Properties>
</file>