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425" windowHeight="5730" activeTab="0"/>
  </bookViews>
  <sheets>
    <sheet name="CIP FIN PLA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<sst xmlns="http://schemas.openxmlformats.org/spreadsheetml/2006/main" count="36" uniqueCount="34">
  <si>
    <t>Form 5</t>
  </si>
  <si>
    <t>Public Transportation Fund - Capital Sub-Fund</t>
  </si>
  <si>
    <t>2007 Proposed Budget Adding Transit Now</t>
  </si>
  <si>
    <t>Financial Plan - Annual Service Add</t>
  </si>
  <si>
    <t>Prepared by Duncan Mitchell</t>
  </si>
  <si>
    <t>($ in 000)</t>
  </si>
  <si>
    <t>1998    Actual 1</t>
  </si>
  <si>
    <r>
      <t xml:space="preserve">2005      Actual </t>
    </r>
    <r>
      <rPr>
        <b/>
        <vertAlign val="superscript"/>
        <sz val="12"/>
        <rFont val="Times New Roman"/>
        <family val="1"/>
      </rPr>
      <t>1</t>
    </r>
  </si>
  <si>
    <t>2006   Adopted</t>
  </si>
  <si>
    <r>
      <t xml:space="preserve">2006   Estimated </t>
    </r>
    <r>
      <rPr>
        <b/>
        <vertAlign val="superscript"/>
        <sz val="12"/>
        <rFont val="Times New Roman"/>
        <family val="1"/>
      </rPr>
      <t>2</t>
    </r>
  </si>
  <si>
    <t xml:space="preserve">2007 Proposed </t>
  </si>
  <si>
    <r>
      <t xml:space="preserve">2008 Projected </t>
    </r>
    <r>
      <rPr>
        <b/>
        <vertAlign val="superscript"/>
        <sz val="12"/>
        <rFont val="Times New Roman"/>
        <family val="1"/>
      </rPr>
      <t xml:space="preserve">3 </t>
    </r>
  </si>
  <si>
    <r>
      <t xml:space="preserve">2009 Projected </t>
    </r>
    <r>
      <rPr>
        <b/>
        <vertAlign val="superscript"/>
        <sz val="12"/>
        <rFont val="Times New Roman"/>
        <family val="1"/>
      </rPr>
      <t xml:space="preserve">3 </t>
    </r>
  </si>
  <si>
    <t>Beginning Fund Balance</t>
  </si>
  <si>
    <t xml:space="preserve">Revenues </t>
  </si>
  <si>
    <t xml:space="preserve">  Capital Grants</t>
  </si>
  <si>
    <t>Total Revenues</t>
  </si>
  <si>
    <t xml:space="preserve">Expenditures </t>
  </si>
  <si>
    <t xml:space="preserve">  Capital Program Expenditures</t>
  </si>
  <si>
    <t>Total Expenditures</t>
  </si>
  <si>
    <t>Estimated Underexpenditures</t>
  </si>
  <si>
    <t>Other Fund Transactions</t>
  </si>
  <si>
    <t>Total Other Fund Transactions</t>
  </si>
  <si>
    <t>Ending Fund Balance</t>
  </si>
  <si>
    <t>Reserves &amp; Designations</t>
  </si>
  <si>
    <t>Total Reserves &amp; Designations</t>
  </si>
  <si>
    <t>Ending Undesignated Fund Balance</t>
  </si>
  <si>
    <r>
      <t xml:space="preserve">Target Fund Balance </t>
    </r>
    <r>
      <rPr>
        <b/>
        <vertAlign val="superscript"/>
        <sz val="12"/>
        <rFont val="Times New Roman"/>
        <family val="1"/>
      </rPr>
      <t>4</t>
    </r>
  </si>
  <si>
    <t>Financial Plan Notes:</t>
  </si>
  <si>
    <t xml:space="preserve"> </t>
  </si>
  <si>
    <r>
      <t>1</t>
    </r>
    <r>
      <rPr>
        <sz val="12"/>
        <rFont val="Times New Roman"/>
        <family val="1"/>
      </rPr>
      <t xml:space="preserve">  2005 Actuals are from the 13th month.</t>
    </r>
  </si>
  <si>
    <r>
      <t>2</t>
    </r>
    <r>
      <rPr>
        <sz val="12"/>
        <rFont val="Times New Roman"/>
        <family val="1"/>
      </rPr>
      <t xml:space="preserve">  2006 Estimated is updated based on 2005 Actuals.</t>
    </r>
  </si>
  <si>
    <r>
      <t>3</t>
    </r>
    <r>
      <rPr>
        <sz val="12"/>
        <rFont val="Times New Roman"/>
        <family val="1"/>
      </rPr>
      <t xml:space="preserve">  2008-2009 projections are based on future assumptions concerning service levels and the supporting CIP.</t>
    </r>
  </si>
  <si>
    <r>
      <t>4</t>
    </r>
    <r>
      <rPr>
        <sz val="12"/>
        <rFont val="Times New Roman"/>
        <family val="1"/>
      </rPr>
      <t xml:space="preserve">  Target Fund Balance is based on formulae established in the financial policies.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</si>
</sst>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37" fontId="2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37" fontId="1" fillId="0" borderId="0" xfId="20" applyFont="1" applyBorder="1" applyAlignment="1">
      <alignment horizontal="centerContinuous" wrapText="1"/>
      <protection/>
    </xf>
    <xf numFmtId="38" fontId="2" fillId="0" borderId="0" xfId="20" applyNumberFormat="1" applyFont="1" applyBorder="1" applyAlignment="1">
      <alignment horizontal="centerContinuous" wrapText="1"/>
      <protection/>
    </xf>
    <xf numFmtId="38" fontId="1" fillId="0" borderId="0" xfId="20" applyNumberFormat="1" applyFont="1" applyBorder="1" applyAlignment="1">
      <alignment horizontal="centerContinuous" wrapText="1"/>
      <protection/>
    </xf>
    <xf numFmtId="0" fontId="2" fillId="0" borderId="0" xfId="19" applyFont="1" applyBorder="1">
      <alignment/>
      <protection/>
    </xf>
    <xf numFmtId="37" fontId="3" fillId="0" borderId="0" xfId="20" applyFont="1" applyBorder="1" applyAlignment="1">
      <alignment horizontal="centerContinuous" wrapText="1"/>
      <protection/>
    </xf>
    <xf numFmtId="38" fontId="4" fillId="0" borderId="0" xfId="20" applyNumberFormat="1" applyFont="1" applyBorder="1" applyAlignment="1">
      <alignment horizontal="centerContinuous" wrapText="1"/>
      <protection/>
    </xf>
    <xf numFmtId="38" fontId="3" fillId="0" borderId="0" xfId="20" applyNumberFormat="1" applyFont="1" applyBorder="1" applyAlignment="1">
      <alignment horizontal="centerContinuous" wrapText="1"/>
      <protection/>
    </xf>
    <xf numFmtId="0" fontId="4" fillId="0" borderId="0" xfId="19" applyFont="1" applyBorder="1">
      <alignment/>
      <protection/>
    </xf>
    <xf numFmtId="37" fontId="3" fillId="0" borderId="0" xfId="20" applyFont="1" applyFill="1" applyBorder="1" applyAlignment="1">
      <alignment horizontal="centerContinuous" wrapText="1"/>
      <protection/>
    </xf>
    <xf numFmtId="38" fontId="4" fillId="0" borderId="0" xfId="20" applyNumberFormat="1" applyFont="1" applyFill="1" applyBorder="1" applyAlignment="1">
      <alignment horizontal="centerContinuous" wrapText="1"/>
      <protection/>
    </xf>
    <xf numFmtId="38" fontId="3" fillId="0" borderId="0" xfId="20" applyNumberFormat="1" applyFont="1" applyFill="1" applyBorder="1" applyAlignment="1">
      <alignment horizontal="centerContinuous" wrapText="1"/>
      <protection/>
    </xf>
    <xf numFmtId="0" fontId="4" fillId="0" borderId="0" xfId="19" applyFont="1" applyFill="1" applyBorder="1">
      <alignment/>
      <protection/>
    </xf>
    <xf numFmtId="37" fontId="3" fillId="0" borderId="0" xfId="20" applyFont="1" applyBorder="1" applyAlignment="1">
      <alignment horizontal="right" wrapText="1"/>
      <protection/>
    </xf>
    <xf numFmtId="38" fontId="2" fillId="0" borderId="0" xfId="20" applyNumberFormat="1" applyFont="1">
      <alignment/>
      <protection/>
    </xf>
    <xf numFmtId="0" fontId="2" fillId="0" borderId="0" xfId="19" applyFont="1">
      <alignment/>
      <protection/>
    </xf>
    <xf numFmtId="37" fontId="1" fillId="0" borderId="1" xfId="20" applyFont="1" applyFill="1" applyBorder="1" applyAlignment="1" quotePrefix="1">
      <alignment horizontal="center" wrapText="1"/>
      <protection/>
    </xf>
    <xf numFmtId="38" fontId="1" fillId="0" borderId="1" xfId="20" applyNumberFormat="1" applyFont="1" applyFill="1" applyBorder="1" applyAlignment="1">
      <alignment horizontal="centerContinuous" wrapText="1"/>
      <protection/>
    </xf>
    <xf numFmtId="0" fontId="2" fillId="0" borderId="0" xfId="19" applyFont="1" applyFill="1">
      <alignment/>
      <protection/>
    </xf>
    <xf numFmtId="37" fontId="1" fillId="0" borderId="2" xfId="20" applyFont="1" applyBorder="1" applyAlignment="1" quotePrefix="1">
      <alignment horizontal="left"/>
      <protection/>
    </xf>
    <xf numFmtId="38" fontId="1" fillId="0" borderId="2" xfId="15" applyNumberFormat="1" applyFont="1" applyBorder="1" applyAlignment="1">
      <alignment/>
    </xf>
    <xf numFmtId="0" fontId="1" fillId="0" borderId="0" xfId="19" applyFont="1">
      <alignment/>
      <protection/>
    </xf>
    <xf numFmtId="37" fontId="1" fillId="0" borderId="3" xfId="20" applyFont="1" applyBorder="1" applyAlignment="1" quotePrefix="1">
      <alignment horizontal="left"/>
      <protection/>
    </xf>
    <xf numFmtId="38" fontId="2" fillId="0" borderId="4" xfId="15" applyNumberFormat="1" applyFont="1" applyBorder="1" applyAlignment="1">
      <alignment/>
    </xf>
    <xf numFmtId="37" fontId="2" fillId="0" borderId="3" xfId="20" applyFont="1" applyBorder="1" applyAlignment="1">
      <alignment horizontal="left"/>
      <protection/>
    </xf>
    <xf numFmtId="37" fontId="2" fillId="0" borderId="3" xfId="20" applyFont="1" applyBorder="1" applyAlignment="1">
      <alignment horizontal="right"/>
      <protection/>
    </xf>
    <xf numFmtId="38" fontId="2" fillId="0" borderId="3" xfId="20" applyNumberFormat="1" applyFont="1" applyBorder="1" applyAlignment="1">
      <alignment horizontal="right"/>
      <protection/>
    </xf>
    <xf numFmtId="37" fontId="1" fillId="0" borderId="2" xfId="20" applyFont="1" applyBorder="1" applyAlignment="1">
      <alignment horizontal="left"/>
      <protection/>
    </xf>
    <xf numFmtId="38" fontId="2" fillId="0" borderId="5" xfId="15" applyNumberFormat="1" applyFont="1" applyBorder="1" applyAlignment="1">
      <alignment/>
    </xf>
    <xf numFmtId="0" fontId="1" fillId="0" borderId="6" xfId="19" applyFont="1" applyBorder="1">
      <alignment/>
      <protection/>
    </xf>
    <xf numFmtId="38" fontId="1" fillId="2" borderId="2" xfId="15" applyNumberFormat="1" applyFont="1" applyFill="1" applyBorder="1" applyAlignment="1">
      <alignment/>
    </xf>
    <xf numFmtId="38" fontId="1" fillId="0" borderId="1" xfId="15" applyNumberFormat="1" applyFont="1" applyFill="1" applyBorder="1" applyAlignment="1">
      <alignment/>
    </xf>
    <xf numFmtId="37" fontId="1" fillId="0" borderId="7" xfId="20" applyFont="1" applyBorder="1" applyAlignment="1">
      <alignment horizontal="left"/>
      <protection/>
    </xf>
    <xf numFmtId="38" fontId="2" fillId="0" borderId="3" xfId="15" applyNumberFormat="1" applyFont="1" applyFill="1" applyBorder="1" applyAlignment="1">
      <alignment/>
    </xf>
    <xf numFmtId="37" fontId="2" fillId="0" borderId="7" xfId="20" applyFont="1" applyBorder="1" applyAlignment="1">
      <alignment horizontal="left"/>
      <protection/>
    </xf>
    <xf numFmtId="37" fontId="1" fillId="0" borderId="6" xfId="20" applyFont="1" applyBorder="1" applyAlignment="1" quotePrefix="1">
      <alignment horizontal="left"/>
      <protection/>
    </xf>
    <xf numFmtId="38" fontId="1" fillId="0" borderId="2" xfId="19" applyNumberFormat="1" applyFont="1" applyBorder="1">
      <alignment/>
      <protection/>
    </xf>
    <xf numFmtId="38" fontId="2" fillId="0" borderId="3" xfId="15" applyNumberFormat="1" applyFont="1" applyBorder="1" applyAlignment="1">
      <alignment/>
    </xf>
    <xf numFmtId="38" fontId="2" fillId="0" borderId="7" xfId="15" applyNumberFormat="1" applyFont="1" applyBorder="1" applyAlignment="1">
      <alignment/>
    </xf>
    <xf numFmtId="164" fontId="2" fillId="0" borderId="5" xfId="15" applyNumberFormat="1" applyFont="1" applyBorder="1" applyAlignment="1">
      <alignment/>
    </xf>
    <xf numFmtId="164" fontId="1" fillId="0" borderId="2" xfId="15" applyNumberFormat="1" applyFont="1" applyBorder="1" applyAlignment="1">
      <alignment/>
    </xf>
    <xf numFmtId="37" fontId="1" fillId="0" borderId="0" xfId="20" applyFont="1" applyBorder="1" applyAlignment="1">
      <alignment horizontal="left"/>
      <protection/>
    </xf>
    <xf numFmtId="38" fontId="1" fillId="0" borderId="0" xfId="15" applyNumberFormat="1" applyFont="1" applyBorder="1" applyAlignment="1">
      <alignment/>
    </xf>
    <xf numFmtId="0" fontId="1" fillId="0" borderId="0" xfId="19" applyFont="1" applyBorder="1">
      <alignment/>
      <protection/>
    </xf>
    <xf numFmtId="37" fontId="1" fillId="0" borderId="8" xfId="20" applyFont="1" applyBorder="1" applyAlignment="1" quotePrefix="1">
      <alignment horizontal="left"/>
      <protection/>
    </xf>
    <xf numFmtId="38" fontId="1" fillId="0" borderId="1" xfId="15" applyNumberFormat="1" applyFont="1" applyBorder="1" applyAlignment="1">
      <alignment horizontal="right"/>
    </xf>
    <xf numFmtId="37" fontId="2" fillId="0" borderId="0" xfId="20" applyFont="1">
      <alignment/>
      <protection/>
    </xf>
    <xf numFmtId="37" fontId="1" fillId="0" borderId="0" xfId="20" applyFont="1" applyAlignment="1">
      <alignment horizontal="left"/>
      <protection/>
    </xf>
    <xf numFmtId="37" fontId="6" fillId="0" borderId="0" xfId="20" applyFont="1" applyBorder="1" applyAlignment="1">
      <alignment horizontal="left"/>
      <protection/>
    </xf>
    <xf numFmtId="38" fontId="2" fillId="0" borderId="0" xfId="20" applyNumberFormat="1" applyFont="1" applyBorder="1">
      <alignment/>
      <protection/>
    </xf>
    <xf numFmtId="38" fontId="2" fillId="0" borderId="0" xfId="19" applyNumberFormat="1" applyFont="1">
      <alignment/>
      <protection/>
    </xf>
    <xf numFmtId="37" fontId="6" fillId="0" borderId="0" xfId="20" applyFont="1" applyBorder="1" applyAlignment="1">
      <alignment horizontal="left" vertical="top"/>
      <protection/>
    </xf>
    <xf numFmtId="38" fontId="2" fillId="0" borderId="0" xfId="19" applyNumberFormat="1" applyFont="1" applyAlignment="1">
      <alignment horizontal="centerContinuous" wrapText="1"/>
      <protection/>
    </xf>
    <xf numFmtId="0" fontId="6" fillId="0" borderId="0" xfId="19" applyFont="1" applyAlignment="1">
      <alignment horizontal="left"/>
      <protection/>
    </xf>
    <xf numFmtId="38" fontId="2" fillId="0" borderId="0" xfId="20" applyNumberFormat="1" applyFont="1" applyBorder="1" applyAlignment="1">
      <alignment horizontal="left" vertical="top"/>
      <protection/>
    </xf>
    <xf numFmtId="0" fontId="2" fillId="0" borderId="0" xfId="19" applyFont="1" applyAlignment="1">
      <alignment horizontal="left"/>
      <protection/>
    </xf>
    <xf numFmtId="38" fontId="2" fillId="0" borderId="0" xfId="19" applyNumberFormat="1" applyFont="1" applyAlignment="1">
      <alignment horizontal="right"/>
      <protection/>
    </xf>
    <xf numFmtId="38" fontId="2" fillId="0" borderId="0" xfId="19" applyNumberFormat="1" applyFont="1" applyAlignment="1">
      <alignment horizontal="center"/>
      <protection/>
    </xf>
    <xf numFmtId="0" fontId="2" fillId="0" borderId="0" xfId="19" applyFont="1" applyAlignment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2000budforms" xfId="19"/>
    <cellStyle name="Normal_AIRPLAN.XL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7\2007%20Proposed\Transit%20Now%2011-08-06%20#3%20Revised%20#4%2007FORM5vCF07P005%20TR%20NOW%20Revised%20Static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5- PTF diff frm TR 06 Adop"/>
      <sheetName val="Form5- Op diff frmTR 06 Adop"/>
      <sheetName val="Form5- Cap diff frm TR 06 Adop"/>
      <sheetName val="Form5-RFRF diff frm 06 TR Adop"/>
      <sheetName val="Form5- PTF diff 07 EX Prop"/>
      <sheetName val="Form5- Op diff 07 EX Oper"/>
      <sheetName val="Form5- Cap diff 07 EX Prop"/>
      <sheetName val="Form5-RFRF diff 07 EX Prop"/>
      <sheetName val="Data -CF07P005 TR NOW"/>
      <sheetName val="Form5FinPlan"/>
      <sheetName val="Form5- PTF"/>
      <sheetName val="Form5- Operating"/>
      <sheetName val="Form5- Capital"/>
      <sheetName val="Form5-RFRF"/>
      <sheetName val="Form5-CBL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8">
        <row r="149">
          <cell r="C149">
            <v>126780.70876109687</v>
          </cell>
        </row>
        <row r="152">
          <cell r="A152" t="str">
            <v>  Sales Tax </v>
          </cell>
          <cell r="C152">
            <v>27652.445285</v>
          </cell>
        </row>
        <row r="153">
          <cell r="A153" t="str">
            <v>  Interest Income</v>
          </cell>
          <cell r="C153">
            <v>4466.588</v>
          </cell>
        </row>
        <row r="154">
          <cell r="A154" t="str">
            <v>  Miscellaneous</v>
          </cell>
          <cell r="C154">
            <v>7571.115000000001</v>
          </cell>
        </row>
        <row r="155">
          <cell r="A155" t="str">
            <v>  Sound Transit Payments</v>
          </cell>
          <cell r="C155">
            <v>5022.254003319859</v>
          </cell>
        </row>
        <row r="156">
          <cell r="A156" t="str">
            <v>  LID Revenues</v>
          </cell>
          <cell r="C156">
            <v>0</v>
          </cell>
        </row>
        <row r="161">
          <cell r="C161">
            <v>73230.46098851395</v>
          </cell>
        </row>
        <row r="165">
          <cell r="A165" t="str">
            <v>  Miscellaneous Fund Balance Adj.</v>
          </cell>
        </row>
        <row r="168">
          <cell r="A168" t="str">
            <v>  RFRF Funds for Fleet Rep.</v>
          </cell>
          <cell r="C168">
            <v>9321.375</v>
          </cell>
        </row>
        <row r="169">
          <cell r="A169" t="str">
            <v>  Transfer to Operating Fund</v>
          </cell>
          <cell r="C169">
            <v>-73817</v>
          </cell>
        </row>
        <row r="170">
          <cell r="A170" t="str">
            <v>  Lease and Prepaid Lease Offset</v>
          </cell>
          <cell r="C170">
            <v>130</v>
          </cell>
        </row>
        <row r="171">
          <cell r="A171" t="str">
            <v>  Funds from Operations</v>
          </cell>
          <cell r="C171">
            <v>0</v>
          </cell>
        </row>
        <row r="181">
          <cell r="C181">
            <v>12368.227</v>
          </cell>
        </row>
        <row r="184">
          <cell r="A184" t="str">
            <v>  Debt Service/Refin.</v>
          </cell>
          <cell r="C184">
            <v>-15134.58752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workbookViewId="0" topLeftCell="A1">
      <selection activeCell="A6" sqref="A6"/>
    </sheetView>
  </sheetViews>
  <sheetFormatPr defaultColWidth="9.140625" defaultRowHeight="12.75"/>
  <cols>
    <col min="1" max="1" width="40.7109375" style="58" customWidth="1"/>
    <col min="2" max="2" width="11.8515625" style="56" hidden="1" customWidth="1"/>
    <col min="3" max="3" width="11.8515625" style="56" customWidth="1"/>
    <col min="4" max="5" width="11.8515625" style="57" customWidth="1"/>
    <col min="6" max="8" width="11.8515625" style="50" customWidth="1"/>
    <col min="9" max="16384" width="8.28125" style="15" customWidth="1"/>
  </cols>
  <sheetData>
    <row r="1" spans="1:8" s="4" customFormat="1" ht="15.75">
      <c r="A1" s="1" t="s">
        <v>0</v>
      </c>
      <c r="B1" s="2"/>
      <c r="C1" s="2"/>
      <c r="D1" s="3"/>
      <c r="E1" s="2"/>
      <c r="F1" s="2"/>
      <c r="G1" s="2"/>
      <c r="H1" s="2"/>
    </row>
    <row r="2" spans="1:8" s="8" customFormat="1" ht="18.75">
      <c r="A2" s="5" t="s">
        <v>1</v>
      </c>
      <c r="B2" s="6"/>
      <c r="C2" s="6"/>
      <c r="D2" s="7"/>
      <c r="E2" s="6"/>
      <c r="F2" s="6"/>
      <c r="G2" s="6"/>
      <c r="H2" s="6"/>
    </row>
    <row r="3" spans="1:8" s="12" customFormat="1" ht="18.75">
      <c r="A3" s="9" t="s">
        <v>2</v>
      </c>
      <c r="B3" s="10"/>
      <c r="C3" s="10"/>
      <c r="D3" s="11"/>
      <c r="E3" s="10"/>
      <c r="F3" s="10"/>
      <c r="G3" s="10"/>
      <c r="H3" s="10"/>
    </row>
    <row r="4" spans="1:8" s="4" customFormat="1" ht="15.75">
      <c r="A4" s="1" t="s">
        <v>3</v>
      </c>
      <c r="B4" s="2"/>
      <c r="C4" s="2"/>
      <c r="D4" s="3"/>
      <c r="E4" s="2"/>
      <c r="F4" s="2"/>
      <c r="G4" s="2"/>
      <c r="H4" s="2"/>
    </row>
    <row r="5" spans="1:8" ht="18.75">
      <c r="A5" s="13" t="s">
        <v>4</v>
      </c>
      <c r="B5" s="14"/>
      <c r="C5" s="14"/>
      <c r="D5" s="14"/>
      <c r="E5" s="14"/>
      <c r="F5" s="14"/>
      <c r="G5" s="14"/>
      <c r="H5" s="14"/>
    </row>
    <row r="6" spans="1:8" s="18" customFormat="1" ht="50.25">
      <c r="A6" s="16" t="s">
        <v>5</v>
      </c>
      <c r="B6" s="17" t="s">
        <v>6</v>
      </c>
      <c r="C6" s="17" t="s">
        <v>7</v>
      </c>
      <c r="D6" s="17" t="s">
        <v>8</v>
      </c>
      <c r="E6" s="17" t="s">
        <v>9</v>
      </c>
      <c r="F6" s="17" t="s">
        <v>10</v>
      </c>
      <c r="G6" s="17" t="s">
        <v>11</v>
      </c>
      <c r="H6" s="17" t="s">
        <v>12</v>
      </c>
    </row>
    <row r="7" spans="1:8" s="21" customFormat="1" ht="15.75">
      <c r="A7" s="19" t="s">
        <v>13</v>
      </c>
      <c r="B7" s="20">
        <f>+'[1]Data -CF07P005 TR NOW'!C149</f>
        <v>126780.70876109687</v>
      </c>
      <c r="C7" s="20">
        <v>126780.70876109687</v>
      </c>
      <c r="D7" s="20">
        <v>93596.55953945975</v>
      </c>
      <c r="E7" s="20">
        <v>85620.28653833344</v>
      </c>
      <c r="F7" s="20">
        <v>70980.9992294823</v>
      </c>
      <c r="G7" s="20">
        <v>17389.954583428123</v>
      </c>
      <c r="H7" s="20">
        <v>10771.485293823043</v>
      </c>
    </row>
    <row r="8" spans="1:8" ht="15.75">
      <c r="A8" s="22" t="s">
        <v>14</v>
      </c>
      <c r="B8" s="23"/>
      <c r="C8" s="23"/>
      <c r="D8" s="23"/>
      <c r="E8" s="23"/>
      <c r="F8" s="23"/>
      <c r="G8" s="23"/>
      <c r="H8" s="23"/>
    </row>
    <row r="9" spans="1:8" ht="15.75">
      <c r="A9" s="24" t="str">
        <f>+'[1]Data -CF07P005 TR NOW'!A152</f>
        <v>  Sales Tax </v>
      </c>
      <c r="B9" s="25">
        <f>+'[1]Data -CF07P005 TR NOW'!C152</f>
        <v>27652.445285</v>
      </c>
      <c r="C9" s="26">
        <v>27652.445285</v>
      </c>
      <c r="D9" s="26">
        <v>89595.05592357359</v>
      </c>
      <c r="E9" s="26">
        <v>92983.06476000001</v>
      </c>
      <c r="F9" s="26">
        <v>65703.13804353046</v>
      </c>
      <c r="G9" s="26">
        <v>109323.03929516583</v>
      </c>
      <c r="H9" s="26">
        <v>109146.64369014085</v>
      </c>
    </row>
    <row r="10" spans="1:8" ht="15.75">
      <c r="A10" s="24" t="str">
        <f>+'[1]Data -CF07P005 TR NOW'!A153</f>
        <v>  Interest Income</v>
      </c>
      <c r="B10" s="25">
        <f>+'[1]Data -CF07P005 TR NOW'!C153</f>
        <v>4466.588</v>
      </c>
      <c r="C10" s="26">
        <v>4466.588</v>
      </c>
      <c r="D10" s="26">
        <v>2463.6992693145908</v>
      </c>
      <c r="E10" s="26">
        <v>3488.6330805240877</v>
      </c>
      <c r="F10" s="26">
        <v>2155.192619037379</v>
      </c>
      <c r="G10" s="26">
        <v>711.6037638593567</v>
      </c>
      <c r="H10" s="26">
        <v>1066.5677996701806</v>
      </c>
    </row>
    <row r="11" spans="1:8" ht="15.75">
      <c r="A11" s="24" t="str">
        <f>+'[1]Data -CF07P005 TR NOW'!A154</f>
        <v>  Miscellaneous</v>
      </c>
      <c r="B11" s="25">
        <f>+'[1]Data -CF07P005 TR NOW'!C154</f>
        <v>7571.115000000001</v>
      </c>
      <c r="C11" s="26">
        <v>7571.115000000001</v>
      </c>
      <c r="D11" s="26">
        <v>15788.58505543079</v>
      </c>
      <c r="E11" s="26">
        <v>8688.418647024737</v>
      </c>
      <c r="F11" s="26">
        <v>31857.73762158202</v>
      </c>
      <c r="G11" s="26">
        <v>25122.4148551401</v>
      </c>
      <c r="H11" s="26">
        <v>18018.082715184137</v>
      </c>
    </row>
    <row r="12" spans="1:8" ht="15.75">
      <c r="A12" s="24" t="str">
        <f>+'[1]Data -CF07P005 TR NOW'!A155</f>
        <v>  Sound Transit Payments</v>
      </c>
      <c r="B12" s="25">
        <f>+'[1]Data -CF07P005 TR NOW'!C155</f>
        <v>5022.254003319859</v>
      </c>
      <c r="C12" s="26">
        <v>5022.254003319859</v>
      </c>
      <c r="D12" s="26">
        <v>10464.04675</v>
      </c>
      <c r="E12" s="26">
        <v>10464.04675</v>
      </c>
      <c r="F12" s="26">
        <v>9979.483777883825</v>
      </c>
      <c r="G12" s="26">
        <v>2015.45519</v>
      </c>
      <c r="H12" s="26">
        <v>2986.33167</v>
      </c>
    </row>
    <row r="13" spans="1:8" ht="15.75" hidden="1">
      <c r="A13" s="24" t="str">
        <f>+'[1]Data -CF07P005 TR NOW'!A156</f>
        <v>  LID Revenues</v>
      </c>
      <c r="B13" s="25">
        <f>+'[1]Data -CF07P005 TR NOW'!C156</f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</row>
    <row r="14" spans="1:8" ht="15.75">
      <c r="A14" s="24" t="s">
        <v>15</v>
      </c>
      <c r="B14" s="25">
        <f>+'[1]Data -CF07P005 TR NOW'!C161</f>
        <v>73230.46098851395</v>
      </c>
      <c r="C14" s="26">
        <v>73230.46098851395</v>
      </c>
      <c r="D14" s="26">
        <v>29984.932999999997</v>
      </c>
      <c r="E14" s="26">
        <v>16730.339</v>
      </c>
      <c r="F14" s="26">
        <v>44411.59632639261</v>
      </c>
      <c r="G14" s="26">
        <v>23046.446</v>
      </c>
      <c r="H14" s="26">
        <v>29617.794</v>
      </c>
    </row>
    <row r="15" spans="1:8" s="21" customFormat="1" ht="15.75">
      <c r="A15" s="27" t="s">
        <v>16</v>
      </c>
      <c r="B15" s="20">
        <f>SUM(B9:B14)</f>
        <v>117942.86327683381</v>
      </c>
      <c r="C15" s="20">
        <v>117942.86327683381</v>
      </c>
      <c r="D15" s="20">
        <v>148296.31999831897</v>
      </c>
      <c r="E15" s="20">
        <v>132354.50223754882</v>
      </c>
      <c r="F15" s="20">
        <v>154107.14838842629</v>
      </c>
      <c r="G15" s="20">
        <v>160218.9591041653</v>
      </c>
      <c r="H15" s="20">
        <v>160835.41987499516</v>
      </c>
    </row>
    <row r="16" spans="1:8" ht="15.75">
      <c r="A16" s="22" t="s">
        <v>17</v>
      </c>
      <c r="B16" s="23"/>
      <c r="C16" s="28"/>
      <c r="D16" s="28"/>
      <c r="E16" s="28"/>
      <c r="F16" s="28"/>
      <c r="G16" s="28"/>
      <c r="H16" s="28"/>
    </row>
    <row r="17" spans="1:8" ht="15.75">
      <c r="A17" s="24" t="s">
        <v>18</v>
      </c>
      <c r="B17" s="25">
        <f>+'[1]Data -CF07P005 TR NOW'!C181</f>
        <v>12368.227</v>
      </c>
      <c r="C17" s="26">
        <v>-69949.92983</v>
      </c>
      <c r="D17" s="26">
        <v>-134545.105</v>
      </c>
      <c r="E17" s="26">
        <v>-74089.61</v>
      </c>
      <c r="F17" s="26">
        <v>-162076.781</v>
      </c>
      <c r="G17" s="26">
        <v>-127685.92199999999</v>
      </c>
      <c r="H17" s="26">
        <v>-117490.076</v>
      </c>
    </row>
    <row r="18" spans="1:8" ht="15.75">
      <c r="A18" s="24" t="str">
        <f>+'[1]Data -CF07P005 TR NOW'!A184</f>
        <v>  Debt Service/Refin.</v>
      </c>
      <c r="B18" s="25">
        <f>+'[1]Data -CF07P005 TR NOW'!C184</f>
        <v>-15134.58752</v>
      </c>
      <c r="C18" s="26">
        <v>-15134.58752</v>
      </c>
      <c r="D18" s="26">
        <v>-15133.493760000001</v>
      </c>
      <c r="E18" s="26">
        <v>-15133.493760000001</v>
      </c>
      <c r="F18" s="26">
        <v>-15131.69376</v>
      </c>
      <c r="G18" s="26">
        <v>-15118.912520000002</v>
      </c>
      <c r="H18" s="26">
        <v>-15126.13126</v>
      </c>
    </row>
    <row r="19" spans="1:8" s="21" customFormat="1" ht="15.75">
      <c r="A19" s="19" t="s">
        <v>19</v>
      </c>
      <c r="B19" s="20">
        <f>SUM(B17:B18)</f>
        <v>-2766.3605199999984</v>
      </c>
      <c r="C19" s="20">
        <v>-85084.51735</v>
      </c>
      <c r="D19" s="20">
        <v>-149678.59876000002</v>
      </c>
      <c r="E19" s="20">
        <v>-89223.10376</v>
      </c>
      <c r="F19" s="20">
        <v>-177208.47475999998</v>
      </c>
      <c r="G19" s="20">
        <v>-142804.83452</v>
      </c>
      <c r="H19" s="20">
        <v>-132616.20726</v>
      </c>
    </row>
    <row r="20" spans="1:8" s="21" customFormat="1" ht="15.75">
      <c r="A20" s="29" t="s">
        <v>20</v>
      </c>
      <c r="B20" s="30"/>
      <c r="C20" s="31"/>
      <c r="D20" s="31">
        <v>9369.579099999994</v>
      </c>
      <c r="E20" s="31">
        <v>9916.697</v>
      </c>
      <c r="F20" s="31">
        <v>9195.709099999995</v>
      </c>
      <c r="G20" s="31">
        <v>3578.892</v>
      </c>
      <c r="H20" s="31">
        <v>-3308.751399999991</v>
      </c>
    </row>
    <row r="21" spans="1:8" ht="15.75">
      <c r="A21" s="32" t="s">
        <v>21</v>
      </c>
      <c r="B21" s="33"/>
      <c r="C21" s="23"/>
      <c r="D21" s="28"/>
      <c r="E21" s="28"/>
      <c r="F21" s="28"/>
      <c r="G21" s="28"/>
      <c r="H21" s="28"/>
    </row>
    <row r="22" spans="1:8" ht="15.75">
      <c r="A22" s="34" t="str">
        <f>+'[1]Data -CF07P005 TR NOW'!A165</f>
        <v>  Miscellaneous Fund Balance Adj.</v>
      </c>
      <c r="B22" s="33"/>
      <c r="C22" s="33">
        <v>-9653.143149597245</v>
      </c>
      <c r="D22" s="33">
        <v>1025.3342136</v>
      </c>
      <c r="E22" s="33">
        <v>1546.0022136000002</v>
      </c>
      <c r="F22" s="33">
        <v>1697.473023</v>
      </c>
      <c r="G22" s="33">
        <v>970.1419224000002</v>
      </c>
      <c r="H22" s="33">
        <v>984.1106968000006</v>
      </c>
    </row>
    <row r="23" spans="1:8" ht="15.75">
      <c r="A23" s="24" t="str">
        <f>+'[1]Data -CF07P005 TR NOW'!A168</f>
        <v>  RFRF Funds for Fleet Rep.</v>
      </c>
      <c r="B23" s="25">
        <f>+'[1]Data -CF07P005 TR NOW'!C168</f>
        <v>9321.375</v>
      </c>
      <c r="C23" s="26">
        <v>9321.375</v>
      </c>
      <c r="D23" s="26">
        <v>2837.421</v>
      </c>
      <c r="E23" s="26">
        <v>2837.421</v>
      </c>
      <c r="F23" s="26">
        <v>6456.8666025195125</v>
      </c>
      <c r="G23" s="26">
        <v>2604.2892038296354</v>
      </c>
      <c r="H23" s="26">
        <v>26121.7076475968</v>
      </c>
    </row>
    <row r="24" spans="1:8" ht="15.75">
      <c r="A24" s="24" t="str">
        <f>+'[1]Data -CF07P005 TR NOW'!A170</f>
        <v>  Lease and Prepaid Lease Offset</v>
      </c>
      <c r="B24" s="25">
        <f>+'[1]Data -CF07P005 TR NOW'!C170</f>
        <v>130</v>
      </c>
      <c r="C24" s="26">
        <v>130</v>
      </c>
      <c r="D24" s="26">
        <v>135</v>
      </c>
      <c r="E24" s="26">
        <v>135</v>
      </c>
      <c r="F24" s="26">
        <v>-172.917</v>
      </c>
      <c r="G24" s="26">
        <v>-172.917</v>
      </c>
      <c r="H24" s="26">
        <v>-172.917</v>
      </c>
    </row>
    <row r="25" spans="1:8" ht="15.75">
      <c r="A25" s="24" t="str">
        <f>+'[1]Data -CF07P005 TR NOW'!A169</f>
        <v>  Transfer to Operating Fund</v>
      </c>
      <c r="B25" s="25">
        <f>+'[1]Data -CF07P005 TR NOW'!C169</f>
        <v>-73817</v>
      </c>
      <c r="C25" s="26">
        <v>-73817</v>
      </c>
      <c r="D25" s="26">
        <v>-72205.806</v>
      </c>
      <c r="E25" s="26">
        <v>-72205.806</v>
      </c>
      <c r="F25" s="26">
        <v>-47666.85</v>
      </c>
      <c r="G25" s="26">
        <v>-31013</v>
      </c>
      <c r="H25" s="26">
        <v>-30781</v>
      </c>
    </row>
    <row r="26" spans="1:8" ht="15.75" hidden="1">
      <c r="A26" s="24" t="str">
        <f>+'[1]Data -CF07P005 TR NOW'!A171</f>
        <v>  Funds from Operations</v>
      </c>
      <c r="B26" s="25">
        <f>+'[1]Data -CF07P005 TR NOW'!C171</f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</row>
    <row r="27" spans="1:8" s="21" customFormat="1" ht="15.75">
      <c r="A27" s="35" t="s">
        <v>22</v>
      </c>
      <c r="B27" s="36">
        <f>SUM(B23:B26)</f>
        <v>-64365.625</v>
      </c>
      <c r="C27" s="36">
        <v>-74018.76814959725</v>
      </c>
      <c r="D27" s="36">
        <v>-68208.0507864</v>
      </c>
      <c r="E27" s="36">
        <v>-67687.38278639999</v>
      </c>
      <c r="F27" s="36">
        <v>-39685.42737448049</v>
      </c>
      <c r="G27" s="36">
        <v>-27611.485873770365</v>
      </c>
      <c r="H27" s="36">
        <v>-3848.0986556032003</v>
      </c>
    </row>
    <row r="28" spans="1:8" s="21" customFormat="1" ht="15.75">
      <c r="A28" s="35" t="s">
        <v>23</v>
      </c>
      <c r="B28" s="36">
        <f>B7+B15+B19+B20+B27</f>
        <v>177591.5865179307</v>
      </c>
      <c r="C28" s="36">
        <v>85620.28653833343</v>
      </c>
      <c r="D28" s="36">
        <v>33375.8090913787</v>
      </c>
      <c r="E28" s="36">
        <v>70980.9992294823</v>
      </c>
      <c r="F28" s="36">
        <v>17389.954583428123</v>
      </c>
      <c r="G28" s="36">
        <v>10771.48529382305</v>
      </c>
      <c r="H28" s="36">
        <v>31833.847853215004</v>
      </c>
    </row>
    <row r="29" spans="1:8" ht="15.75">
      <c r="A29" s="22" t="s">
        <v>24</v>
      </c>
      <c r="B29" s="37"/>
      <c r="C29" s="38"/>
      <c r="D29" s="38"/>
      <c r="E29" s="38"/>
      <c r="F29" s="38"/>
      <c r="G29" s="38"/>
      <c r="H29" s="23"/>
    </row>
    <row r="30" spans="1:8" ht="15.75">
      <c r="A30" s="24"/>
      <c r="B30" s="39"/>
      <c r="C30" s="37"/>
      <c r="D30" s="37"/>
      <c r="E30" s="37"/>
      <c r="F30" s="37"/>
      <c r="G30" s="37"/>
      <c r="H30" s="37"/>
    </row>
    <row r="31" spans="1:8" s="21" customFormat="1" ht="15.75">
      <c r="A31" s="27" t="s">
        <v>25</v>
      </c>
      <c r="B31" s="40">
        <f>SUM(B30:B30)</f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</row>
    <row r="32" spans="1:8" s="21" customFormat="1" ht="15.75">
      <c r="A32" s="35" t="s">
        <v>26</v>
      </c>
      <c r="B32" s="36">
        <f>+B28-B31</f>
        <v>177591.5865179307</v>
      </c>
      <c r="C32" s="36">
        <v>85620.28653833343</v>
      </c>
      <c r="D32" s="36">
        <v>33375.8090913787</v>
      </c>
      <c r="E32" s="36">
        <v>70980.9992294823</v>
      </c>
      <c r="F32" s="36">
        <v>17389.954583428123</v>
      </c>
      <c r="G32" s="36">
        <v>10771.48529382305</v>
      </c>
      <c r="H32" s="36">
        <v>31833.847853215004</v>
      </c>
    </row>
    <row r="33" spans="1:8" s="43" customFormat="1" ht="15.75">
      <c r="A33" s="41"/>
      <c r="B33" s="42"/>
      <c r="C33" s="42"/>
      <c r="D33" s="42"/>
      <c r="E33" s="42"/>
      <c r="F33" s="42"/>
      <c r="G33" s="42"/>
      <c r="H33" s="42"/>
    </row>
    <row r="34" spans="1:8" s="21" customFormat="1" ht="18.75">
      <c r="A34" s="44" t="s">
        <v>27</v>
      </c>
      <c r="B34" s="45">
        <v>500</v>
      </c>
      <c r="C34" s="45">
        <v>500</v>
      </c>
      <c r="D34" s="45">
        <v>500</v>
      </c>
      <c r="E34" s="45">
        <v>500</v>
      </c>
      <c r="F34" s="45">
        <v>500</v>
      </c>
      <c r="G34" s="45">
        <v>500</v>
      </c>
      <c r="H34" s="45">
        <v>500</v>
      </c>
    </row>
    <row r="35" spans="1:8" ht="15.75">
      <c r="A35" s="46"/>
      <c r="B35" s="14"/>
      <c r="C35" s="14"/>
      <c r="D35" s="14"/>
      <c r="E35" s="14"/>
      <c r="F35" s="14"/>
      <c r="G35" s="14"/>
      <c r="H35" s="14"/>
    </row>
    <row r="36" spans="1:8" ht="15.75">
      <c r="A36" s="47" t="s">
        <v>28</v>
      </c>
      <c r="B36" s="14"/>
      <c r="C36" s="14"/>
      <c r="D36" s="14"/>
      <c r="E36" s="14" t="s">
        <v>29</v>
      </c>
      <c r="F36" s="14"/>
      <c r="G36" s="14"/>
      <c r="H36" s="15"/>
    </row>
    <row r="37" spans="1:5" ht="18.75">
      <c r="A37" s="48" t="s">
        <v>30</v>
      </c>
      <c r="B37" s="49"/>
      <c r="C37" s="49"/>
      <c r="D37" s="50"/>
      <c r="E37" s="49"/>
    </row>
    <row r="38" spans="1:8" ht="18.75">
      <c r="A38" s="51" t="s">
        <v>31</v>
      </c>
      <c r="B38" s="49"/>
      <c r="C38" s="49"/>
      <c r="D38" s="50"/>
      <c r="E38" s="49"/>
      <c r="F38" s="49"/>
      <c r="G38" s="14"/>
      <c r="H38" s="14"/>
    </row>
    <row r="39" spans="1:8" ht="18.75">
      <c r="A39" s="51" t="s">
        <v>32</v>
      </c>
      <c r="B39" s="2"/>
      <c r="C39" s="2"/>
      <c r="D39" s="52"/>
      <c r="E39" s="2"/>
      <c r="F39" s="49"/>
      <c r="G39" s="14"/>
      <c r="H39" s="14"/>
    </row>
    <row r="40" spans="1:8" ht="18.75">
      <c r="A40" s="53" t="s">
        <v>33</v>
      </c>
      <c r="B40" s="54"/>
      <c r="C40" s="54"/>
      <c r="D40" s="50"/>
      <c r="E40" s="49"/>
      <c r="G40" s="14"/>
      <c r="H40" s="14"/>
    </row>
    <row r="41" spans="1:8" ht="18.75">
      <c r="A41" s="53" t="s">
        <v>29</v>
      </c>
      <c r="B41" s="14"/>
      <c r="C41" s="14"/>
      <c r="D41" s="50"/>
      <c r="E41" s="14"/>
      <c r="F41" s="14"/>
      <c r="G41" s="14"/>
      <c r="H41" s="14"/>
    </row>
    <row r="42" ht="15.75">
      <c r="A42" s="55" t="s">
        <v>29</v>
      </c>
    </row>
  </sheetData>
  <printOptions/>
  <pageMargins left="0.75" right="0.75" top="1" bottom="1" header="0.5" footer="0.5"/>
  <pageSetup fitToHeight="1" fitToWidth="1"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kennisl</dc:creator>
  <cp:keywords/>
  <dc:description/>
  <cp:lastModifiedBy>Allende-Foss, Angel</cp:lastModifiedBy>
  <cp:lastPrinted>2006-11-09T16:25:14Z</cp:lastPrinted>
  <dcterms:created xsi:type="dcterms:W3CDTF">2006-11-09T15:50:24Z</dcterms:created>
  <dcterms:modified xsi:type="dcterms:W3CDTF">2006-11-13T16:59:41Z</dcterms:modified>
  <cp:category/>
  <cp:version/>
  <cp:contentType/>
  <cp:contentStatus/>
</cp:coreProperties>
</file>