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0" windowWidth="10515" windowHeight="981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Plan'!$A$1:$G$46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<sst xmlns="http://schemas.openxmlformats.org/spreadsheetml/2006/main" count="44" uniqueCount="44">
  <si>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</si>
  <si>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</si>
  <si>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</si>
  <si>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</si>
  <si>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</si>
  <si>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</si>
  <si>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</si>
  <si>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</si>
  <si>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</si>
  <si>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</si>
  <si>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</si>
  <si>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</si>
  <si>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</si>
  <si>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</si>
  <si>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</si>
  <si>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</si>
  <si>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</si>
  <si>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2012 Revised  </t>
  </si>
  <si>
    <t>2012 Estimated</t>
  </si>
  <si>
    <r>
      <t xml:space="preserve">2011 Actual </t>
    </r>
    <r>
      <rPr>
        <b/>
        <vertAlign val="superscript"/>
        <sz val="12"/>
        <rFont val="Calibri"/>
        <family val="2"/>
      </rPr>
      <t>1</t>
    </r>
  </si>
  <si>
    <r>
      <t>2012 Adopted</t>
    </r>
    <r>
      <rPr>
        <b/>
        <vertAlign val="superscript"/>
        <sz val="12"/>
        <rFont val="Calibri"/>
        <family val="2"/>
      </rPr>
      <t>2</t>
    </r>
  </si>
  <si>
    <r>
      <t xml:space="preserve">2 </t>
    </r>
    <r>
      <rPr>
        <sz val="12"/>
        <rFont val="Calibri"/>
        <family val="2"/>
      </rPr>
      <t>Adopted is taken from 2012 Adopted Budget Book.</t>
    </r>
  </si>
  <si>
    <r>
      <t>3</t>
    </r>
    <r>
      <rPr>
        <sz val="12"/>
        <rFont val="Calibri"/>
        <family val="2"/>
      </rPr>
      <t xml:space="preserve">Target Fund Balance is 1% of expenditures based  upon Policy set by Motion 7516 passed on May 1, 1989. </t>
    </r>
  </si>
  <si>
    <t>* Operating Revenues</t>
  </si>
  <si>
    <t>* Operating Expenses</t>
  </si>
  <si>
    <t>FB Adj Retain Earning</t>
  </si>
  <si>
    <t>Risk &amp; Inpt Reserves: Medicaid</t>
  </si>
  <si>
    <t>Inpatient Reserve: Non-Medicaid</t>
  </si>
  <si>
    <t>Operating Reserve: Medicaid</t>
  </si>
  <si>
    <t>Operating Reserve: Non-Medicaid</t>
  </si>
  <si>
    <t>Target Fund Balance</t>
  </si>
  <si>
    <t>Fund Number: 000001120</t>
  </si>
  <si>
    <t>Prepared by:  Beatrice Tseng</t>
  </si>
  <si>
    <t>Date Prepared:  5/3/2012</t>
  </si>
  <si>
    <r>
      <t>Supplemental Revenues</t>
    </r>
    <r>
      <rPr>
        <vertAlign val="superscript"/>
        <sz val="10"/>
        <rFont val="Times New Roman"/>
        <family val="1"/>
      </rPr>
      <t>4</t>
    </r>
  </si>
  <si>
    <r>
      <t xml:space="preserve">1 </t>
    </r>
    <r>
      <rPr>
        <sz val="12"/>
        <rFont val="Calibri"/>
        <family val="2"/>
      </rPr>
      <t>Actuals are taken from ARMS 14th Month.</t>
    </r>
  </si>
  <si>
    <r>
      <t>4</t>
    </r>
    <r>
      <rPr>
        <sz val="12"/>
        <rFont val="Calibri"/>
        <family val="2"/>
      </rPr>
      <t>Supplemental Revenue from the Veteran's Levy will cover 1 FTE Veterans Justice Outreach Coordinator position.</t>
    </r>
  </si>
  <si>
    <t>Inpatient Claims FTE + Veterans Justice FTE</t>
  </si>
  <si>
    <r>
      <t>Supplemental Expenditures</t>
    </r>
    <r>
      <rPr>
        <vertAlign val="superscript"/>
        <sz val="10"/>
        <rFont val="Times New Roman"/>
        <family val="1"/>
      </rPr>
      <t>5</t>
    </r>
  </si>
  <si>
    <r>
      <t>5</t>
    </r>
    <r>
      <rPr>
        <sz val="12"/>
        <rFont val="Calibri"/>
        <family val="2"/>
      </rPr>
      <t>Supplemental expenditures include 1 FTE for Veterans Justice position and 1 FTE for MH Inpatient Claims Management.</t>
    </r>
  </si>
  <si>
    <t>Veteran's Levy funding</t>
  </si>
  <si>
    <t>Operating Reserves: Other State</t>
  </si>
  <si>
    <t>Fund Name: Mental Health Fund</t>
  </si>
  <si>
    <t>2nd Supplemental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</si>
</sst>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5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37" fontId="4" fillId="0" borderId="0" xfId="55" applyFont="1" applyBorder="1" applyAlignment="1">
      <alignment horizontal="centerContinuous" wrapText="1"/>
      <protection/>
    </xf>
    <xf numFmtId="37" fontId="6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55" applyFont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37" fontId="7" fillId="0" borderId="0" xfId="55" applyFont="1" applyBorder="1" applyAlignment="1">
      <alignment horizontal="centerContinuous" wrapText="1"/>
      <protection/>
    </xf>
    <xf numFmtId="37" fontId="3" fillId="33" borderId="0" xfId="55" applyFont="1" applyFill="1" applyAlignment="1">
      <alignment horizontal="center" wrapText="1"/>
      <protection/>
    </xf>
    <xf numFmtId="0" fontId="5" fillId="33" borderId="0" xfId="0" applyFont="1" applyFill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5" fillId="0" borderId="0" xfId="42" applyNumberFormat="1" applyFont="1" applyAlignment="1">
      <alignment horizontal="right"/>
    </xf>
    <xf numFmtId="37" fontId="8" fillId="0" borderId="0" xfId="55" applyFont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7" fontId="5" fillId="0" borderId="0" xfId="55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37" fontId="11" fillId="0" borderId="0" xfId="55" applyFont="1" applyBorder="1">
      <alignment/>
      <protection/>
    </xf>
    <xf numFmtId="37" fontId="10" fillId="0" borderId="0" xfId="55" applyFont="1" applyBorder="1">
      <alignment/>
      <protection/>
    </xf>
    <xf numFmtId="37" fontId="14" fillId="0" borderId="0" xfId="55" applyFont="1" applyBorder="1" applyAlignment="1">
      <alignment horizontal="center" wrapText="1"/>
      <protection/>
    </xf>
    <xf numFmtId="0" fontId="13" fillId="33" borderId="0" xfId="0" applyFont="1" applyFill="1" applyBorder="1" applyAlignment="1">
      <alignment horizontal="centerContinuous"/>
    </xf>
    <xf numFmtId="37" fontId="13" fillId="0" borderId="0" xfId="55" applyFont="1" applyBorder="1" applyAlignment="1">
      <alignment horizontal="left" wrapText="1"/>
      <protection/>
    </xf>
    <xf numFmtId="37" fontId="14" fillId="0" borderId="0" xfId="55" applyFont="1" applyBorder="1" applyAlignment="1">
      <alignment horizontal="left"/>
      <protection/>
    </xf>
    <xf numFmtId="37" fontId="14" fillId="0" borderId="10" xfId="55" applyFont="1" applyBorder="1" applyAlignment="1">
      <alignment horizontal="left" wrapText="1"/>
      <protection/>
    </xf>
    <xf numFmtId="37" fontId="15" fillId="0" borderId="0" xfId="55" applyFont="1" applyBorder="1" applyAlignment="1">
      <alignment horizontal="left" wrapText="1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37" fontId="13" fillId="0" borderId="0" xfId="55" applyFont="1" applyBorder="1" applyAlignment="1">
      <alignment horizontal="centerContinuous" wrapText="1"/>
      <protection/>
    </xf>
    <xf numFmtId="0" fontId="13" fillId="0" borderId="0" xfId="0" applyFont="1" applyBorder="1" applyAlignment="1">
      <alignment/>
    </xf>
    <xf numFmtId="37" fontId="14" fillId="33" borderId="11" xfId="55" applyFont="1" applyFill="1" applyBorder="1" applyAlignment="1" applyProtection="1">
      <alignment horizontal="left" wrapText="1"/>
      <protection/>
    </xf>
    <xf numFmtId="37" fontId="14" fillId="33" borderId="12" xfId="55" applyFont="1" applyFill="1" applyBorder="1" applyAlignment="1">
      <alignment horizontal="center" wrapText="1"/>
      <protection/>
    </xf>
    <xf numFmtId="37" fontId="14" fillId="33" borderId="13" xfId="55" applyFont="1" applyFill="1" applyBorder="1" applyAlignment="1">
      <alignment horizontal="center" wrapText="1"/>
      <protection/>
    </xf>
    <xf numFmtId="37" fontId="14" fillId="33" borderId="11" xfId="55" applyFont="1" applyFill="1" applyBorder="1" applyAlignment="1">
      <alignment horizontal="center" wrapText="1"/>
      <protection/>
    </xf>
    <xf numFmtId="164" fontId="14" fillId="0" borderId="14" xfId="42" applyNumberFormat="1" applyFont="1" applyBorder="1" applyAlignment="1">
      <alignment/>
    </xf>
    <xf numFmtId="164" fontId="13" fillId="0" borderId="15" xfId="42" applyNumberFormat="1" applyFont="1" applyBorder="1" applyAlignment="1">
      <alignment vertical="center" wrapText="1"/>
    </xf>
    <xf numFmtId="164" fontId="13" fillId="0" borderId="16" xfId="42" applyNumberFormat="1" applyFont="1" applyBorder="1" applyAlignment="1">
      <alignment vertical="center" wrapText="1"/>
    </xf>
    <xf numFmtId="164" fontId="14" fillId="0" borderId="11" xfId="42" applyNumberFormat="1" applyFont="1" applyBorder="1" applyAlignment="1">
      <alignment vertical="center" wrapText="1"/>
    </xf>
    <xf numFmtId="164" fontId="13" fillId="0" borderId="14" xfId="42" applyNumberFormat="1" applyFont="1" applyBorder="1" applyAlignment="1">
      <alignment vertical="center" wrapText="1"/>
    </xf>
    <xf numFmtId="164" fontId="13" fillId="0" borderId="11" xfId="42" applyNumberFormat="1" applyFont="1" applyBorder="1" applyAlignment="1">
      <alignment vertical="center" wrapText="1"/>
    </xf>
    <xf numFmtId="164" fontId="13" fillId="0" borderId="14" xfId="42" applyNumberFormat="1" applyFont="1" applyBorder="1" applyAlignment="1">
      <alignment horizontal="right" vertical="center" wrapText="1"/>
    </xf>
    <xf numFmtId="37" fontId="14" fillId="0" borderId="0" xfId="55" applyFont="1" applyAlignment="1">
      <alignment horizontal="left"/>
      <protection/>
    </xf>
    <xf numFmtId="37" fontId="13" fillId="0" borderId="0" xfId="55" applyFont="1" applyBorder="1">
      <alignment/>
      <protection/>
    </xf>
    <xf numFmtId="37" fontId="14" fillId="0" borderId="0" xfId="55" applyFont="1" applyBorder="1">
      <alignment/>
      <protection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37" fontId="14" fillId="0" borderId="0" xfId="55" applyFont="1" applyBorder="1" applyAlignment="1" quotePrefix="1">
      <alignment horizontal="left"/>
      <protection/>
    </xf>
    <xf numFmtId="37" fontId="17" fillId="0" borderId="0" xfId="55" applyFont="1" applyBorder="1" applyAlignment="1">
      <alignment horizontal="left"/>
      <protection/>
    </xf>
    <xf numFmtId="0" fontId="14" fillId="0" borderId="0" xfId="0" applyFont="1" applyBorder="1" applyAlignment="1" quotePrefix="1">
      <alignment horizontal="left"/>
    </xf>
    <xf numFmtId="37" fontId="18" fillId="0" borderId="11" xfId="55" applyFont="1" applyFill="1" applyBorder="1" applyAlignment="1">
      <alignment horizontal="left"/>
      <protection/>
    </xf>
    <xf numFmtId="164" fontId="18" fillId="0" borderId="11" xfId="42" applyNumberFormat="1" applyFont="1" applyFill="1" applyBorder="1" applyAlignment="1">
      <alignment/>
    </xf>
    <xf numFmtId="164" fontId="18" fillId="0" borderId="12" xfId="42" applyNumberFormat="1" applyFont="1" applyFill="1" applyBorder="1" applyAlignment="1">
      <alignment/>
    </xf>
    <xf numFmtId="37" fontId="18" fillId="0" borderId="16" xfId="55" applyFont="1" applyFill="1" applyBorder="1" applyAlignment="1">
      <alignment horizontal="left"/>
      <protection/>
    </xf>
    <xf numFmtId="164" fontId="8" fillId="0" borderId="16" xfId="42" applyNumberFormat="1" applyFont="1" applyFill="1" applyBorder="1" applyAlignment="1">
      <alignment/>
    </xf>
    <xf numFmtId="164" fontId="8" fillId="0" borderId="17" xfId="42" applyNumberFormat="1" applyFont="1" applyFill="1" applyBorder="1" applyAlignment="1">
      <alignment/>
    </xf>
    <xf numFmtId="164" fontId="8" fillId="0" borderId="15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37" fontId="8" fillId="0" borderId="16" xfId="55" applyFont="1" applyFill="1" applyBorder="1" applyAlignment="1">
      <alignment horizontal="left"/>
      <protection/>
    </xf>
    <xf numFmtId="164" fontId="8" fillId="0" borderId="16" xfId="42" applyNumberFormat="1" applyFont="1" applyBorder="1" applyAlignment="1">
      <alignment/>
    </xf>
    <xf numFmtId="37" fontId="18" fillId="0" borderId="14" xfId="55" applyFont="1" applyFill="1" applyBorder="1" applyAlignment="1">
      <alignment horizontal="left"/>
      <protection/>
    </xf>
    <xf numFmtId="164" fontId="18" fillId="0" borderId="14" xfId="42" applyNumberFormat="1" applyFont="1" applyFill="1" applyBorder="1" applyAlignment="1">
      <alignment/>
    </xf>
    <xf numFmtId="164" fontId="18" fillId="0" borderId="18" xfId="42" applyNumberFormat="1" applyFont="1" applyBorder="1" applyAlignment="1">
      <alignment/>
    </xf>
    <xf numFmtId="164" fontId="8" fillId="34" borderId="11" xfId="42" applyNumberFormat="1" applyFont="1" applyFill="1" applyBorder="1" applyAlignment="1" quotePrefix="1">
      <alignment/>
    </xf>
    <xf numFmtId="164" fontId="8" fillId="0" borderId="12" xfId="42" applyNumberFormat="1" applyFont="1" applyFill="1" applyBorder="1" applyAlignment="1">
      <alignment/>
    </xf>
    <xf numFmtId="164" fontId="8" fillId="34" borderId="11" xfId="42" applyNumberFormat="1" applyFont="1" applyFill="1" applyBorder="1" applyAlignment="1">
      <alignment/>
    </xf>
    <xf numFmtId="164" fontId="8" fillId="0" borderId="19" xfId="42" applyNumberFormat="1" applyFont="1" applyBorder="1" applyAlignment="1">
      <alignment/>
    </xf>
    <xf numFmtId="164" fontId="8" fillId="0" borderId="16" xfId="42" applyNumberFormat="1" applyFont="1" applyFill="1" applyBorder="1" applyAlignment="1" quotePrefix="1">
      <alignment/>
    </xf>
    <xf numFmtId="164" fontId="8" fillId="0" borderId="17" xfId="42" applyNumberFormat="1" applyFont="1" applyBorder="1" applyAlignment="1">
      <alignment/>
    </xf>
    <xf numFmtId="43" fontId="8" fillId="0" borderId="16" xfId="42" applyFont="1" applyFill="1" applyBorder="1" applyAlignment="1">
      <alignment/>
    </xf>
    <xf numFmtId="164" fontId="8" fillId="0" borderId="12" xfId="42" applyNumberFormat="1" applyFont="1" applyFill="1" applyBorder="1" applyAlignment="1" quotePrefix="1">
      <alignment/>
    </xf>
    <xf numFmtId="164" fontId="8" fillId="0" borderId="11" xfId="42" applyNumberFormat="1" applyFont="1" applyFill="1" applyBorder="1" applyAlignment="1" quotePrefix="1">
      <alignment/>
    </xf>
    <xf numFmtId="164" fontId="8" fillId="0" borderId="20" xfId="42" applyNumberFormat="1" applyFont="1" applyFill="1" applyBorder="1" applyAlignment="1">
      <alignment/>
    </xf>
    <xf numFmtId="164" fontId="18" fillId="0" borderId="16" xfId="42" applyNumberFormat="1" applyFont="1" applyFill="1" applyBorder="1" applyAlignment="1">
      <alignment/>
    </xf>
    <xf numFmtId="164" fontId="18" fillId="0" borderId="17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4" fontId="8" fillId="0" borderId="11" xfId="42" applyNumberFormat="1" applyFont="1" applyFill="1" applyBorder="1" applyAlignment="1">
      <alignment/>
    </xf>
    <xf numFmtId="164" fontId="18" fillId="0" borderId="12" xfId="42" applyNumberFormat="1" applyFont="1" applyBorder="1" applyAlignment="1">
      <alignment/>
    </xf>
    <xf numFmtId="0" fontId="8" fillId="33" borderId="0" xfId="0" applyFont="1" applyFill="1" applyBorder="1" applyAlignment="1">
      <alignment horizontal="left"/>
    </xf>
    <xf numFmtId="164" fontId="2" fillId="0" borderId="16" xfId="42" applyNumberFormat="1" applyFont="1" applyBorder="1" applyAlignment="1">
      <alignment vertical="center" wrapText="1"/>
    </xf>
    <xf numFmtId="164" fontId="8" fillId="0" borderId="16" xfId="42" applyNumberFormat="1" applyFont="1" applyBorder="1" applyAlignment="1">
      <alignment/>
    </xf>
    <xf numFmtId="164" fontId="19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3" fontId="8" fillId="0" borderId="21" xfId="56" applyNumberFormat="1" applyFont="1" applyFill="1" applyBorder="1" applyAlignment="1" applyProtection="1">
      <alignment/>
      <protection locked="0"/>
    </xf>
    <xf numFmtId="37" fontId="18" fillId="0" borderId="11" xfId="55" applyFont="1" applyFill="1" applyBorder="1" applyAlignment="1" quotePrefix="1">
      <alignment horizontal="left"/>
      <protection/>
    </xf>
    <xf numFmtId="0" fontId="17" fillId="0" borderId="0" xfId="0" applyFont="1" applyFill="1" applyAlignment="1">
      <alignment/>
    </xf>
    <xf numFmtId="37" fontId="13" fillId="0" borderId="0" xfId="55" applyFont="1" applyFill="1" applyBorder="1">
      <alignment/>
      <protection/>
    </xf>
    <xf numFmtId="37" fontId="14" fillId="0" borderId="0" xfId="55" applyFont="1" applyFill="1" applyBorder="1">
      <alignment/>
      <protection/>
    </xf>
    <xf numFmtId="37" fontId="14" fillId="0" borderId="11" xfId="55" applyFont="1" applyFill="1" applyBorder="1" applyAlignment="1">
      <alignment horizontal="center" wrapText="1"/>
      <protection/>
    </xf>
    <xf numFmtId="164" fontId="8" fillId="0" borderId="17" xfId="42" applyNumberFormat="1" applyFont="1" applyFill="1" applyBorder="1" applyAlignment="1">
      <alignment horizontal="center"/>
    </xf>
    <xf numFmtId="37" fontId="12" fillId="0" borderId="0" xfId="55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rmal_Table 0 P&amp;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showGridLines="0" tabSelected="1" zoomScalePageLayoutView="0" workbookViewId="0" topLeftCell="C29">
      <selection activeCell="I49" sqref="I49"/>
    </sheetView>
  </sheetViews>
  <sheetFormatPr defaultColWidth="9.140625" defaultRowHeight="12.75"/>
  <cols>
    <col min="1" max="1" width="43.7109375" style="34" customWidth="1"/>
    <col min="2" max="2" width="16.28125" style="4" customWidth="1"/>
    <col min="3" max="3" width="16.7109375" style="12" customWidth="1"/>
    <col min="4" max="4" width="16.28125" style="4" customWidth="1"/>
    <col min="5" max="5" width="16.7109375" style="4" customWidth="1"/>
    <col min="6" max="6" width="17.7109375" style="4" customWidth="1"/>
    <col min="7" max="7" width="32.42187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1" t="s">
        <v>16</v>
      </c>
      <c r="B2" s="111"/>
      <c r="C2" s="111"/>
      <c r="D2" s="111"/>
      <c r="E2" s="111"/>
      <c r="F2" s="111"/>
      <c r="G2" s="111"/>
      <c r="H2" s="7"/>
    </row>
    <row r="3" spans="1:8" s="1" customFormat="1" ht="19.5" customHeight="1">
      <c r="A3" s="99" t="s">
        <v>42</v>
      </c>
      <c r="B3" s="42"/>
      <c r="C3" s="42"/>
      <c r="D3" s="42"/>
      <c r="E3" s="42"/>
      <c r="F3" s="42"/>
      <c r="G3" s="42"/>
      <c r="H3" s="7"/>
    </row>
    <row r="4" spans="1:20" s="11" customFormat="1" ht="15.75">
      <c r="A4" s="99" t="s">
        <v>31</v>
      </c>
      <c r="B4" s="43"/>
      <c r="C4" s="43"/>
      <c r="D4" s="43"/>
      <c r="E4" s="43"/>
      <c r="F4" s="43"/>
      <c r="G4" s="44" t="s">
        <v>43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75">
      <c r="A5" s="99" t="s">
        <v>32</v>
      </c>
      <c r="B5" s="43"/>
      <c r="C5" s="43"/>
      <c r="D5" s="43"/>
      <c r="E5" s="43"/>
      <c r="F5" s="45"/>
      <c r="G5" s="44" t="s">
        <v>33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" customHeight="1">
      <c r="A6" s="46"/>
      <c r="B6" s="47"/>
      <c r="C6" s="48"/>
      <c r="D6" s="49"/>
      <c r="E6" s="50"/>
      <c r="F6" s="50"/>
      <c r="G6" s="51"/>
      <c r="H6" s="13"/>
    </row>
    <row r="7" spans="1:8" s="15" customFormat="1" ht="33" customHeight="1">
      <c r="A7" s="52" t="s">
        <v>0</v>
      </c>
      <c r="B7" s="54" t="s">
        <v>19</v>
      </c>
      <c r="C7" s="109" t="s">
        <v>20</v>
      </c>
      <c r="D7" s="55" t="s">
        <v>17</v>
      </c>
      <c r="E7" s="53" t="s">
        <v>18</v>
      </c>
      <c r="F7" s="54" t="s">
        <v>1</v>
      </c>
      <c r="G7" s="55" t="s">
        <v>2</v>
      </c>
      <c r="H7" s="14"/>
    </row>
    <row r="8" spans="1:9" s="18" customFormat="1" ht="15.75">
      <c r="A8" s="71" t="s">
        <v>3</v>
      </c>
      <c r="B8" s="72">
        <v>29808431.819999993</v>
      </c>
      <c r="C8" s="73">
        <v>22818020</v>
      </c>
      <c r="D8" s="73">
        <v>26638175.189999968</v>
      </c>
      <c r="E8" s="72">
        <f>B29</f>
        <v>26638175.189999968</v>
      </c>
      <c r="F8" s="98">
        <f>+E8-C8</f>
        <v>3820155.189999968</v>
      </c>
      <c r="G8" s="56"/>
      <c r="H8" s="16"/>
      <c r="I8" s="17"/>
    </row>
    <row r="9" spans="1:9" s="21" customFormat="1" ht="15.75">
      <c r="A9" s="74" t="s">
        <v>4</v>
      </c>
      <c r="B9" s="75"/>
      <c r="C9" s="76"/>
      <c r="D9" s="76"/>
      <c r="E9" s="77"/>
      <c r="F9" s="78"/>
      <c r="G9" s="57"/>
      <c r="H9" s="19"/>
      <c r="I9" s="20"/>
    </row>
    <row r="10" spans="1:9" s="21" customFormat="1" ht="15.75">
      <c r="A10" s="79"/>
      <c r="B10" s="75"/>
      <c r="C10" s="76"/>
      <c r="D10" s="76"/>
      <c r="E10" s="75"/>
      <c r="F10" s="78"/>
      <c r="G10" s="58"/>
      <c r="H10" s="19"/>
      <c r="I10" s="20"/>
    </row>
    <row r="11" spans="1:9" s="21" customFormat="1" ht="15.75">
      <c r="A11" s="79" t="s">
        <v>23</v>
      </c>
      <c r="B11" s="75">
        <v>149792651.42</v>
      </c>
      <c r="C11" s="76">
        <v>170025651</v>
      </c>
      <c r="D11" s="76">
        <v>170025651</v>
      </c>
      <c r="E11" s="75">
        <v>160083628.25999996</v>
      </c>
      <c r="F11" s="78">
        <f>+E11-C11</f>
        <v>-9942022.74000004</v>
      </c>
      <c r="G11" s="58"/>
      <c r="H11" s="19"/>
      <c r="I11" s="20"/>
    </row>
    <row r="12" spans="1:9" s="21" customFormat="1" ht="16.5">
      <c r="A12" s="79" t="s">
        <v>34</v>
      </c>
      <c r="B12" s="75"/>
      <c r="C12" s="76"/>
      <c r="D12" s="76">
        <v>44687</v>
      </c>
      <c r="E12" s="75"/>
      <c r="F12" s="78"/>
      <c r="G12" s="100" t="s">
        <v>40</v>
      </c>
      <c r="H12" s="19"/>
      <c r="I12" s="20"/>
    </row>
    <row r="13" spans="1:9" s="21" customFormat="1" ht="15.75">
      <c r="A13" s="79"/>
      <c r="B13" s="75"/>
      <c r="C13" s="76"/>
      <c r="D13" s="76"/>
      <c r="E13" s="75"/>
      <c r="F13" s="78"/>
      <c r="G13" s="58"/>
      <c r="H13" s="19"/>
      <c r="I13" s="20"/>
    </row>
    <row r="14" spans="1:9" s="21" customFormat="1" ht="15.75">
      <c r="A14" s="79"/>
      <c r="B14" s="75"/>
      <c r="C14" s="76"/>
      <c r="D14" s="76"/>
      <c r="E14" s="75"/>
      <c r="F14" s="78"/>
      <c r="G14" s="58"/>
      <c r="H14" s="19"/>
      <c r="I14" s="20"/>
    </row>
    <row r="15" spans="1:9" s="21" customFormat="1" ht="15.75">
      <c r="A15" s="79"/>
      <c r="B15" s="75"/>
      <c r="C15" s="76"/>
      <c r="D15" s="76"/>
      <c r="E15" s="75"/>
      <c r="F15" s="78"/>
      <c r="G15" s="58"/>
      <c r="H15" s="19"/>
      <c r="I15" s="20"/>
    </row>
    <row r="16" spans="1:9" s="21" customFormat="1" ht="15.75">
      <c r="A16" s="79"/>
      <c r="B16" s="75"/>
      <c r="C16" s="76"/>
      <c r="D16" s="76"/>
      <c r="E16" s="75"/>
      <c r="F16" s="78"/>
      <c r="G16" s="58"/>
      <c r="H16" s="19"/>
      <c r="I16" s="20"/>
    </row>
    <row r="17" spans="1:9" s="18" customFormat="1" ht="15.75">
      <c r="A17" s="71" t="s">
        <v>5</v>
      </c>
      <c r="B17" s="72">
        <f>SUM(B9:B16)</f>
        <v>149792651.42</v>
      </c>
      <c r="C17" s="72">
        <f>SUM(C10:C16)</f>
        <v>170025651</v>
      </c>
      <c r="D17" s="72">
        <f>SUM(D10:D16)</f>
        <v>170070338</v>
      </c>
      <c r="E17" s="72">
        <f>SUM(E10:E16)</f>
        <v>160083628.25999996</v>
      </c>
      <c r="F17" s="73">
        <f>SUM(F10:F16)</f>
        <v>-9942022.74000004</v>
      </c>
      <c r="G17" s="59"/>
      <c r="H17" s="16"/>
      <c r="I17" s="17"/>
    </row>
    <row r="18" spans="1:9" s="21" customFormat="1" ht="15.75">
      <c r="A18" s="74" t="s">
        <v>6</v>
      </c>
      <c r="B18" s="75"/>
      <c r="C18" s="76"/>
      <c r="D18" s="76"/>
      <c r="E18" s="80"/>
      <c r="F18" s="78"/>
      <c r="G18" s="57"/>
      <c r="H18" s="19"/>
      <c r="I18" s="20"/>
    </row>
    <row r="19" spans="1:9" s="21" customFormat="1" ht="15.75">
      <c r="A19" s="79"/>
      <c r="B19" s="75"/>
      <c r="C19" s="76"/>
      <c r="D19" s="76"/>
      <c r="E19" s="75"/>
      <c r="F19" s="78"/>
      <c r="G19" s="58"/>
      <c r="H19" s="19"/>
      <c r="I19" s="20"/>
    </row>
    <row r="20" spans="1:9" s="21" customFormat="1" ht="15.75">
      <c r="A20" s="79" t="s">
        <v>24</v>
      </c>
      <c r="B20" s="75">
        <v>-152940422.05</v>
      </c>
      <c r="C20" s="76">
        <v>-168760427</v>
      </c>
      <c r="D20" s="76">
        <v>-168760427</v>
      </c>
      <c r="E20" s="75">
        <v>-168490967.52</v>
      </c>
      <c r="F20" s="78">
        <f>+E20-C20</f>
        <v>269459.4799999893</v>
      </c>
      <c r="G20" s="58"/>
      <c r="H20" s="19"/>
      <c r="I20" s="20"/>
    </row>
    <row r="21" spans="1:9" s="21" customFormat="1" ht="16.5">
      <c r="A21" s="79" t="s">
        <v>38</v>
      </c>
      <c r="B21" s="75"/>
      <c r="C21" s="76"/>
      <c r="D21" s="76">
        <f>-326930+91663+150000</f>
        <v>-85267</v>
      </c>
      <c r="E21" s="75"/>
      <c r="F21" s="78"/>
      <c r="G21" s="100" t="s">
        <v>37</v>
      </c>
      <c r="H21" s="19"/>
      <c r="I21" s="20"/>
    </row>
    <row r="22" spans="1:9" s="21" customFormat="1" ht="15.75">
      <c r="A22" s="79"/>
      <c r="B22" s="75"/>
      <c r="C22" s="110"/>
      <c r="D22" s="76"/>
      <c r="E22" s="75"/>
      <c r="F22" s="78"/>
      <c r="G22" s="58"/>
      <c r="H22" s="102"/>
      <c r="I22" s="20"/>
    </row>
    <row r="23" spans="1:9" s="18" customFormat="1" ht="15.75">
      <c r="A23" s="81" t="s">
        <v>7</v>
      </c>
      <c r="B23" s="82">
        <f>SUM(B19:B22)</f>
        <v>-152940422.05</v>
      </c>
      <c r="C23" s="82">
        <f>SUM(C19:C22)</f>
        <v>-168760427</v>
      </c>
      <c r="D23" s="82">
        <f>SUM(D19:D22)</f>
        <v>-168845694</v>
      </c>
      <c r="E23" s="82">
        <f>SUM(E19:E22)</f>
        <v>-168490967.52</v>
      </c>
      <c r="F23" s="83">
        <f>+E23-C23</f>
        <v>269459.4799999893</v>
      </c>
      <c r="G23" s="60"/>
      <c r="H23" s="103"/>
      <c r="I23" s="17"/>
    </row>
    <row r="24" spans="1:9" s="21" customFormat="1" ht="15.75">
      <c r="A24" s="71" t="s">
        <v>8</v>
      </c>
      <c r="B24" s="84"/>
      <c r="C24" s="85"/>
      <c r="D24" s="85"/>
      <c r="E24" s="86"/>
      <c r="F24" s="87"/>
      <c r="G24" s="61"/>
      <c r="H24" s="19"/>
      <c r="I24" s="20"/>
    </row>
    <row r="25" spans="1:9" s="21" customFormat="1" ht="15.75">
      <c r="A25" s="74" t="s">
        <v>9</v>
      </c>
      <c r="B25" s="88"/>
      <c r="C25" s="75"/>
      <c r="D25" s="75"/>
      <c r="E25" s="75"/>
      <c r="F25" s="89"/>
      <c r="G25" s="57"/>
      <c r="H25" s="19"/>
      <c r="I25" s="20"/>
    </row>
    <row r="26" spans="1:9" s="21" customFormat="1" ht="15.75">
      <c r="A26" s="79" t="s">
        <v>25</v>
      </c>
      <c r="B26" s="88">
        <v>-22486</v>
      </c>
      <c r="C26" s="75"/>
      <c r="D26" s="90"/>
      <c r="E26" s="75"/>
      <c r="F26" s="89">
        <f>E26-C26</f>
        <v>0</v>
      </c>
      <c r="G26" s="58"/>
      <c r="H26" s="19"/>
      <c r="I26" s="20"/>
    </row>
    <row r="27" spans="1:9" s="21" customFormat="1" ht="15.75">
      <c r="A27" s="79"/>
      <c r="B27" s="88"/>
      <c r="C27" s="75"/>
      <c r="D27" s="75"/>
      <c r="E27" s="75"/>
      <c r="F27" s="89">
        <f>E27-C27</f>
        <v>0</v>
      </c>
      <c r="G27" s="58"/>
      <c r="H27" s="19"/>
      <c r="I27" s="20"/>
    </row>
    <row r="28" spans="1:9" s="21" customFormat="1" ht="15.75">
      <c r="A28" s="74" t="s">
        <v>10</v>
      </c>
      <c r="B28" s="88">
        <f>SUM(B26:B27)</f>
        <v>-22486</v>
      </c>
      <c r="C28" s="88">
        <f>SUM(C26:C27)</f>
        <v>0</v>
      </c>
      <c r="D28" s="88">
        <f>SUM(D26:D27)</f>
        <v>0</v>
      </c>
      <c r="E28" s="88">
        <f>SUM(E26:E27)</f>
        <v>0</v>
      </c>
      <c r="F28" s="89">
        <f>+E28-C28</f>
        <v>0</v>
      </c>
      <c r="G28" s="58"/>
      <c r="H28" s="19"/>
      <c r="I28" s="20"/>
    </row>
    <row r="29" spans="1:102" s="23" customFormat="1" ht="15.75">
      <c r="A29" s="71" t="s">
        <v>11</v>
      </c>
      <c r="B29" s="92">
        <f>+B8+B17+B23+B28</f>
        <v>26638175.189999968</v>
      </c>
      <c r="C29" s="91">
        <f>+C8+C17+C23+C24</f>
        <v>24083244</v>
      </c>
      <c r="D29" s="91">
        <f>+D8+D17+D23+D24</f>
        <v>27862819.189999968</v>
      </c>
      <c r="E29" s="92">
        <f>+E8+E17+E23+E24</f>
        <v>18230835.929999918</v>
      </c>
      <c r="F29" s="91">
        <f>+E29-C29</f>
        <v>-5852408.070000082</v>
      </c>
      <c r="G29" s="61"/>
      <c r="H29" s="24"/>
      <c r="I29" s="1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</row>
    <row r="30" spans="1:9" s="21" customFormat="1" ht="15.75">
      <c r="A30" s="74" t="s">
        <v>12</v>
      </c>
      <c r="B30" s="75"/>
      <c r="C30" s="76"/>
      <c r="D30" s="76"/>
      <c r="E30" s="75"/>
      <c r="F30" s="93"/>
      <c r="G30" s="57"/>
      <c r="H30" s="24"/>
      <c r="I30" s="20"/>
    </row>
    <row r="31" spans="1:9" s="21" customFormat="1" ht="15.75">
      <c r="A31" s="104" t="s">
        <v>26</v>
      </c>
      <c r="B31" s="75">
        <v>-7985844</v>
      </c>
      <c r="C31" s="76">
        <v>-9028001</v>
      </c>
      <c r="D31" s="76">
        <v>-8863599</v>
      </c>
      <c r="E31" s="75">
        <v>-8263635</v>
      </c>
      <c r="F31" s="78">
        <f aca="true" t="shared" si="0" ref="F31:F37">+E31-C31</f>
        <v>764366</v>
      </c>
      <c r="G31" s="101"/>
      <c r="H31" s="24"/>
      <c r="I31" s="20"/>
    </row>
    <row r="32" spans="1:9" s="21" customFormat="1" ht="15.75">
      <c r="A32" s="104" t="s">
        <v>27</v>
      </c>
      <c r="B32" s="75">
        <v>-1201774</v>
      </c>
      <c r="C32" s="76">
        <v>-1311567</v>
      </c>
      <c r="D32" s="76">
        <v>-1388315</v>
      </c>
      <c r="E32" s="75">
        <v>-1201774</v>
      </c>
      <c r="F32" s="78">
        <f t="shared" si="0"/>
        <v>109793</v>
      </c>
      <c r="G32" s="101"/>
      <c r="H32" s="24"/>
      <c r="I32" s="20"/>
    </row>
    <row r="33" spans="1:9" s="21" customFormat="1" ht="15.75">
      <c r="A33" s="104" t="s">
        <v>28</v>
      </c>
      <c r="B33" s="75">
        <v>-5395840</v>
      </c>
      <c r="C33" s="76">
        <v>-6100001</v>
      </c>
      <c r="D33" s="76">
        <v>-5988918</v>
      </c>
      <c r="E33" s="75">
        <v>-5583537</v>
      </c>
      <c r="F33" s="78">
        <f t="shared" si="0"/>
        <v>516464</v>
      </c>
      <c r="G33" s="101"/>
      <c r="H33" s="24"/>
      <c r="I33" s="20"/>
    </row>
    <row r="34" spans="1:9" s="21" customFormat="1" ht="15.75">
      <c r="A34" s="104" t="s">
        <v>29</v>
      </c>
      <c r="B34" s="75">
        <v>-1490121</v>
      </c>
      <c r="C34" s="76">
        <v>-5069031</v>
      </c>
      <c r="D34" s="76">
        <v>-5365648</v>
      </c>
      <c r="E34" s="75">
        <v>-1624019</v>
      </c>
      <c r="F34" s="78">
        <f t="shared" si="0"/>
        <v>3445012</v>
      </c>
      <c r="G34" s="101"/>
      <c r="H34" s="24"/>
      <c r="I34" s="20"/>
    </row>
    <row r="35" spans="1:9" s="21" customFormat="1" ht="15.75">
      <c r="A35" s="104" t="s">
        <v>41</v>
      </c>
      <c r="B35" s="75">
        <v>-8420174</v>
      </c>
      <c r="C35" s="76">
        <v>-932777</v>
      </c>
      <c r="D35" s="76">
        <v>-4795369</v>
      </c>
      <c r="E35" s="75">
        <v>-276723.29</v>
      </c>
      <c r="F35" s="78">
        <f t="shared" si="0"/>
        <v>656053.71</v>
      </c>
      <c r="G35" s="101"/>
      <c r="H35" s="24"/>
      <c r="I35" s="20"/>
    </row>
    <row r="36" spans="1:9" s="21" customFormat="1" ht="15.75">
      <c r="A36" s="79"/>
      <c r="B36" s="75"/>
      <c r="C36" s="76"/>
      <c r="D36" s="76"/>
      <c r="E36" s="75">
        <f>+C36-D36</f>
        <v>0</v>
      </c>
      <c r="F36" s="78">
        <f t="shared" si="0"/>
        <v>0</v>
      </c>
      <c r="G36" s="58"/>
      <c r="H36" s="24"/>
      <c r="I36" s="20"/>
    </row>
    <row r="37" spans="1:9" s="21" customFormat="1" ht="15.75">
      <c r="A37" s="79"/>
      <c r="B37" s="75"/>
      <c r="C37" s="76"/>
      <c r="D37" s="76"/>
      <c r="E37" s="75"/>
      <c r="F37" s="78">
        <f t="shared" si="0"/>
        <v>0</v>
      </c>
      <c r="G37" s="58"/>
      <c r="H37" s="24"/>
      <c r="I37" s="20"/>
    </row>
    <row r="38" spans="1:9" s="18" customFormat="1" ht="15.75">
      <c r="A38" s="74" t="s">
        <v>13</v>
      </c>
      <c r="B38" s="94">
        <f>SUM(B30:B37)</f>
        <v>-24493753</v>
      </c>
      <c r="C38" s="95">
        <f>SUM(C30:C37)</f>
        <v>-22441377</v>
      </c>
      <c r="D38" s="95">
        <f>SUM(D30:D37)</f>
        <v>-26401849</v>
      </c>
      <c r="E38" s="94">
        <f>SUM(E30:E37)</f>
        <v>-16949688.29</v>
      </c>
      <c r="F38" s="96">
        <f>SUM(F30:F37)</f>
        <v>5491688.71</v>
      </c>
      <c r="G38" s="58"/>
      <c r="H38" s="25"/>
      <c r="I38" s="17"/>
    </row>
    <row r="39" spans="1:9" s="18" customFormat="1" ht="15.75">
      <c r="A39" s="71" t="s">
        <v>14</v>
      </c>
      <c r="B39" s="72">
        <f>+B29+B38</f>
        <v>2144422.189999968</v>
      </c>
      <c r="C39" s="73">
        <f>+C29+C38</f>
        <v>1641867</v>
      </c>
      <c r="D39" s="73">
        <f>+D29+D38</f>
        <v>1460970.1899999678</v>
      </c>
      <c r="E39" s="72">
        <f>+E29+E38</f>
        <v>1281147.6399999186</v>
      </c>
      <c r="F39" s="73">
        <f>+E39-C39</f>
        <v>-360719.36000008136</v>
      </c>
      <c r="G39" s="61"/>
      <c r="H39" s="16"/>
      <c r="I39" s="17"/>
    </row>
    <row r="40" spans="1:9" s="21" customFormat="1" ht="15.75">
      <c r="A40" s="105" t="s">
        <v>30</v>
      </c>
      <c r="B40" s="97">
        <f>+B39</f>
        <v>2144422.189999968</v>
      </c>
      <c r="C40" s="97">
        <f>-C20*0.01</f>
        <v>1687604.27</v>
      </c>
      <c r="D40" s="97">
        <f>-D23*0.01</f>
        <v>1688456.94</v>
      </c>
      <c r="E40" s="97">
        <f>-E20*0.01</f>
        <v>1684909.6752000002</v>
      </c>
      <c r="F40" s="85"/>
      <c r="G40" s="62"/>
      <c r="H40" s="26"/>
      <c r="I40" s="20"/>
    </row>
    <row r="41" spans="1:8" s="28" customFormat="1" ht="15.75" customHeight="1">
      <c r="A41" s="63" t="s">
        <v>15</v>
      </c>
      <c r="B41" s="64"/>
      <c r="C41" s="65"/>
      <c r="D41" s="64"/>
      <c r="E41" s="64"/>
      <c r="F41" s="66"/>
      <c r="G41" s="64"/>
      <c r="H41" s="27"/>
    </row>
    <row r="42" spans="1:8" s="28" customFormat="1" ht="15.75" customHeight="1">
      <c r="A42" s="67" t="s">
        <v>35</v>
      </c>
      <c r="B42" s="51"/>
      <c r="C42" s="68"/>
      <c r="D42" s="51"/>
      <c r="E42" s="64"/>
      <c r="F42" s="64"/>
      <c r="G42" s="51"/>
      <c r="H42" s="29"/>
    </row>
    <row r="43" spans="1:8" s="28" customFormat="1" ht="15.75" customHeight="1">
      <c r="A43" s="69" t="s">
        <v>21</v>
      </c>
      <c r="B43" s="51"/>
      <c r="C43" s="70"/>
      <c r="D43" s="51"/>
      <c r="E43" s="64"/>
      <c r="F43" s="64"/>
      <c r="G43" s="51"/>
      <c r="H43" s="29"/>
    </row>
    <row r="44" spans="1:8" s="28" customFormat="1" ht="15.75" customHeight="1">
      <c r="A44" s="106" t="s">
        <v>22</v>
      </c>
      <c r="B44" s="107"/>
      <c r="C44" s="108"/>
      <c r="D44" s="107"/>
      <c r="E44" s="107"/>
      <c r="F44" s="64"/>
      <c r="G44" s="49"/>
      <c r="H44" s="29"/>
    </row>
    <row r="45" spans="1:8" s="21" customFormat="1" ht="15.75" customHeight="1">
      <c r="A45" s="67" t="s">
        <v>36</v>
      </c>
      <c r="B45" s="39"/>
      <c r="C45" s="40"/>
      <c r="D45" s="39"/>
      <c r="E45" s="41"/>
      <c r="F45" s="41"/>
      <c r="G45" s="41"/>
      <c r="H45" s="30"/>
    </row>
    <row r="46" spans="1:8" s="21" customFormat="1" ht="15.75" customHeight="1">
      <c r="A46" s="67" t="s">
        <v>39</v>
      </c>
      <c r="B46" s="31"/>
      <c r="C46" s="32"/>
      <c r="D46" s="31"/>
      <c r="E46" s="31"/>
      <c r="F46" s="31"/>
      <c r="G46" s="29"/>
      <c r="H46" s="22"/>
    </row>
    <row r="47" spans="1:8" s="21" customFormat="1" ht="15.75" customHeight="1">
      <c r="A47" s="33"/>
      <c r="B47" s="31"/>
      <c r="C47" s="32"/>
      <c r="D47" s="31"/>
      <c r="E47" s="31"/>
      <c r="F47" s="31"/>
      <c r="G47" s="29"/>
      <c r="H47" s="22"/>
    </row>
    <row r="48" spans="1:8" s="21" customFormat="1" ht="15" customHeight="1">
      <c r="A48" s="33"/>
      <c r="B48" s="31"/>
      <c r="C48" s="32"/>
      <c r="D48" s="31"/>
      <c r="E48" s="31"/>
      <c r="F48" s="31"/>
      <c r="G48" s="29"/>
      <c r="H48" s="22"/>
    </row>
    <row r="49" spans="1:8" s="21" customFormat="1" ht="15.75">
      <c r="A49" s="33"/>
      <c r="B49" s="31"/>
      <c r="C49" s="32"/>
      <c r="D49" s="31"/>
      <c r="E49" s="31"/>
      <c r="F49" s="31"/>
      <c r="G49" s="29"/>
      <c r="H49" s="22"/>
    </row>
    <row r="50" spans="1:8" s="21" customFormat="1" ht="15.75">
      <c r="A50" s="33"/>
      <c r="B50" s="31"/>
      <c r="C50" s="32"/>
      <c r="D50" s="31"/>
      <c r="E50" s="31"/>
      <c r="F50" s="31"/>
      <c r="G50" s="29"/>
      <c r="H50" s="22"/>
    </row>
    <row r="51" spans="1:8" s="21" customFormat="1" ht="15.75">
      <c r="A51" s="33"/>
      <c r="B51" s="31"/>
      <c r="C51" s="32"/>
      <c r="D51" s="31"/>
      <c r="E51" s="31"/>
      <c r="F51" s="31"/>
      <c r="G51" s="29"/>
      <c r="H51" s="22"/>
    </row>
    <row r="52" spans="2:8" ht="15">
      <c r="B52" s="35"/>
      <c r="C52" s="36"/>
      <c r="D52" s="35"/>
      <c r="E52" s="35"/>
      <c r="F52" s="35"/>
      <c r="G52" s="37"/>
      <c r="H52" s="38"/>
    </row>
    <row r="53" spans="2:8" ht="15">
      <c r="B53" s="35"/>
      <c r="C53" s="36"/>
      <c r="D53" s="35"/>
      <c r="E53" s="35"/>
      <c r="F53" s="35"/>
      <c r="G53" s="37"/>
      <c r="H53" s="38"/>
    </row>
    <row r="54" spans="2:8" ht="15">
      <c r="B54" s="35"/>
      <c r="C54" s="36"/>
      <c r="D54" s="35"/>
      <c r="E54" s="35"/>
      <c r="F54" s="35"/>
      <c r="G54" s="37"/>
      <c r="H54" s="38"/>
    </row>
    <row r="55" spans="2:8" ht="15">
      <c r="B55" s="35"/>
      <c r="C55" s="36"/>
      <c r="D55" s="35"/>
      <c r="E55" s="35"/>
      <c r="F55" s="35"/>
      <c r="G55" s="37"/>
      <c r="H55" s="38"/>
    </row>
    <row r="56" ht="12.75">
      <c r="G56" s="37"/>
    </row>
    <row r="57" ht="12.75">
      <c r="G57" s="37"/>
    </row>
    <row r="58" ht="12.75">
      <c r="G58" s="37"/>
    </row>
    <row r="59" ht="12.75">
      <c r="G59" s="37"/>
    </row>
    <row r="60" ht="12.75">
      <c r="G60" s="37"/>
    </row>
    <row r="61" ht="12.75">
      <c r="G61" s="37"/>
    </row>
    <row r="62" ht="12.75">
      <c r="G62" s="37"/>
    </row>
    <row r="63" ht="12.75">
      <c r="G63" s="37"/>
    </row>
    <row r="64" ht="12.75">
      <c r="G64" s="37"/>
    </row>
    <row r="65" ht="12.75">
      <c r="G65" s="37"/>
    </row>
    <row r="66" ht="12.75">
      <c r="G66" s="37"/>
    </row>
    <row r="67" ht="12.75">
      <c r="G67" s="37"/>
    </row>
    <row r="68" ht="12.75">
      <c r="G68" s="37"/>
    </row>
    <row r="69" ht="12.75">
      <c r="G69" s="37"/>
    </row>
    <row r="70" ht="12.75">
      <c r="G70" s="37"/>
    </row>
    <row r="71" ht="12.75">
      <c r="G71" s="37"/>
    </row>
    <row r="72" ht="12.75">
      <c r="G72" s="37"/>
    </row>
    <row r="73" ht="12.75">
      <c r="G73" s="37"/>
    </row>
    <row r="74" ht="12.75">
      <c r="G74" s="37"/>
    </row>
    <row r="75" ht="12.75">
      <c r="G75" s="37"/>
    </row>
    <row r="76" ht="12.75">
      <c r="G76" s="37"/>
    </row>
    <row r="77" ht="12.75">
      <c r="G77" s="37"/>
    </row>
    <row r="78" ht="12.75">
      <c r="G78" s="37"/>
    </row>
    <row r="79" ht="12.75">
      <c r="G79" s="37"/>
    </row>
    <row r="80" ht="12.75">
      <c r="G80" s="37"/>
    </row>
    <row r="81" ht="12.75">
      <c r="G81" s="37"/>
    </row>
    <row r="82" ht="12.75">
      <c r="G82" s="37"/>
    </row>
    <row r="83" ht="12.75">
      <c r="G83" s="37"/>
    </row>
    <row r="84" ht="12.75">
      <c r="G84" s="37"/>
    </row>
    <row r="85" ht="12.75">
      <c r="G85" s="37"/>
    </row>
    <row r="86" ht="12.75">
      <c r="G86" s="37"/>
    </row>
    <row r="87" ht="12.75">
      <c r="G87" s="37"/>
    </row>
    <row r="88" ht="12.75">
      <c r="G88" s="37"/>
    </row>
    <row r="89" ht="12.75">
      <c r="G89" s="37"/>
    </row>
    <row r="90" ht="12.75">
      <c r="G90" s="37"/>
    </row>
    <row r="91" ht="12.75">
      <c r="G91" s="37"/>
    </row>
    <row r="92" ht="12.75">
      <c r="G92" s="37"/>
    </row>
    <row r="93" ht="12.75">
      <c r="G93" s="37"/>
    </row>
    <row r="94" ht="12.75">
      <c r="G94" s="37"/>
    </row>
    <row r="95" ht="12.75">
      <c r="G95" s="37"/>
    </row>
    <row r="96" ht="12.75">
      <c r="G96" s="37"/>
    </row>
    <row r="97" ht="12.75">
      <c r="G97" s="37"/>
    </row>
    <row r="98" ht="12.75">
      <c r="G98" s="37"/>
    </row>
    <row r="99" ht="12.75">
      <c r="G99" s="37"/>
    </row>
    <row r="100" ht="12.75">
      <c r="G100" s="37"/>
    </row>
    <row r="101" ht="12.75">
      <c r="G101" s="37"/>
    </row>
    <row r="102" ht="12.75">
      <c r="G102" s="37"/>
    </row>
    <row r="103" ht="12.75">
      <c r="G103" s="37"/>
    </row>
    <row r="104" ht="12.75">
      <c r="G104" s="37"/>
    </row>
    <row r="105" ht="12.75">
      <c r="G105" s="37"/>
    </row>
    <row r="106" ht="12.75">
      <c r="G106" s="37"/>
    </row>
    <row r="107" ht="12.75">
      <c r="G107" s="37"/>
    </row>
    <row r="108" ht="12.75">
      <c r="G108" s="37"/>
    </row>
    <row r="109" ht="12.75">
      <c r="G109" s="37"/>
    </row>
    <row r="110" ht="12.75">
      <c r="G110" s="37"/>
    </row>
    <row r="111" ht="12.75">
      <c r="G111" s="37"/>
    </row>
    <row r="112" ht="12.75">
      <c r="G112" s="37"/>
    </row>
    <row r="113" ht="12.75">
      <c r="G113" s="37"/>
    </row>
    <row r="114" ht="12.75">
      <c r="G114" s="37"/>
    </row>
    <row r="115" ht="12.75">
      <c r="G115" s="37"/>
    </row>
    <row r="116" ht="12.75">
      <c r="G116" s="37"/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</sheetData>
  <sheetProtection/>
  <mergeCells count="1">
    <mergeCell ref="A2:G2"/>
  </mergeCells>
  <printOptions/>
  <pageMargins left="0.75" right="0.75" top="0.68" bottom="0.69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2012-06-18T21:12:16Z</cp:lastPrinted>
  <dcterms:created xsi:type="dcterms:W3CDTF">2006-04-10T21:55:54Z</dcterms:created>
  <dcterms:modified xsi:type="dcterms:W3CDTF">2012-06-21T16:28:38Z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