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40" windowWidth="10400" windowHeight="5640" tabRatio="688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Plan'!$A$1:$G$49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<sst xmlns="http://schemas.openxmlformats.org/spreadsheetml/2006/main" count="52" uniqueCount="52">
  <si>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</si>
  <si>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</si>
  <si>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</si>
  <si>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</si>
  <si>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</si>
  <si>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</si>
  <si>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</si>
  <si>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</si>
  <si>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</si>
  <si>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</si>
  <si>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</si>
  <si>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</si>
  <si>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</si>
  <si>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</si>
  <si>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</si>
  <si>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t>Reserves</t>
  </si>
  <si>
    <t>Expenditure Reserves</t>
  </si>
  <si>
    <t>Cash Flow Reserves</t>
  </si>
  <si>
    <t>Reserve Shortfall</t>
  </si>
  <si>
    <t>Quarterly Report</t>
  </si>
  <si>
    <t xml:space="preserve">2013 Revised  </t>
  </si>
  <si>
    <t>Total Reserves</t>
  </si>
  <si>
    <r>
      <t>2013 Estimated</t>
    </r>
    <r>
      <rPr>
        <b/>
        <vertAlign val="superscript"/>
        <sz val="12"/>
        <rFont val="Calibri"/>
        <family val="2"/>
        <scheme val="minor"/>
      </rPr>
      <t>3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</si>
  <si>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Estimated reflects known changes to revenues and requested changes to expenditures.</t>
    </r>
  </si>
  <si>
    <t>Annual Financial Plan</t>
  </si>
  <si>
    <r>
      <t xml:space="preserve">2 </t>
    </r>
    <r>
      <rPr>
        <sz val="12"/>
        <rFont val="Calibri"/>
        <family val="2"/>
        <scheme val="minor"/>
      </rPr>
      <t>Adopted is taken from the Budget Ordinance 17476</t>
    </r>
  </si>
  <si>
    <t>Fund Name: Finance Internal Service Fund</t>
  </si>
  <si>
    <t>Fund Number: 5450</t>
  </si>
  <si>
    <t>Prepared by:  Eunjoo Greenhouse</t>
  </si>
  <si>
    <t>Date Prepared:  04/29/13</t>
  </si>
  <si>
    <t>Wages, Benefits and Retirement</t>
  </si>
  <si>
    <t>Direct Services</t>
  </si>
  <si>
    <t>Intergovernmental Services</t>
  </si>
  <si>
    <t>1st Qtr Omnibus</t>
  </si>
  <si>
    <r>
      <t xml:space="preserve">Equipment Replacement Reserve </t>
    </r>
    <r>
      <rPr>
        <vertAlign val="superscript"/>
        <sz val="11"/>
        <rFont val="Calibri"/>
        <family val="2"/>
        <scheme val="minor"/>
      </rPr>
      <t>6</t>
    </r>
  </si>
  <si>
    <r>
      <t xml:space="preserve">Future Rebate Reserve </t>
    </r>
    <r>
      <rPr>
        <vertAlign val="superscript"/>
        <sz val="11"/>
        <rFont val="Calibri"/>
        <family val="2"/>
        <scheme val="minor"/>
      </rPr>
      <t>7</t>
    </r>
  </si>
  <si>
    <t xml:space="preserve">     - GF Rates</t>
  </si>
  <si>
    <t xml:space="preserve">     - Non-GF Rates</t>
  </si>
  <si>
    <t xml:space="preserve">     - Other Revenue</t>
  </si>
  <si>
    <t xml:space="preserve">     - Interest Income</t>
  </si>
  <si>
    <r>
      <t xml:space="preserve">     - GF True-up/Rebate </t>
    </r>
    <r>
      <rPr>
        <vertAlign val="superscript"/>
        <sz val="11"/>
        <rFont val="Calibri"/>
        <family val="2"/>
        <scheme val="minor"/>
      </rPr>
      <t>4</t>
    </r>
  </si>
  <si>
    <r>
      <t xml:space="preserve">     - Non-GF True-up/Rebate</t>
    </r>
    <r>
      <rPr>
        <vertAlign val="superscript"/>
        <sz val="11"/>
        <rFont val="Calibri"/>
        <family val="2"/>
        <scheme val="minor"/>
      </rPr>
      <t>4</t>
    </r>
  </si>
  <si>
    <r>
      <t xml:space="preserve">1 </t>
    </r>
    <r>
      <rPr>
        <sz val="12"/>
        <rFont val="Calibri"/>
        <family val="2"/>
        <scheme val="minor"/>
      </rPr>
      <t>Actuals are taken from December Financial Report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</si>
  <si>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The 2013 Finance rate includes a rebate of $1.6 million. The rebate is a reconciliation of 2011 actual cost of services with actual service levels provided to agencies. </t>
    </r>
  </si>
  <si>
    <r>
      <t xml:space="preserve">Estimated Underexpenditures </t>
    </r>
    <r>
      <rPr>
        <b/>
        <vertAlign val="superscript"/>
        <sz val="12"/>
        <rFont val="Calibri"/>
        <family val="2"/>
        <scheme val="minor"/>
      </rPr>
      <t>5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</si>
  <si>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Estimated underexpenditures are based on 2% of total expenditures.  Actual underexpenditures will vary.  This value is not included in the budget system.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</si>
  <si>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Equipment Replacement Reserve is based on the fixed asset inventory and the cost of equipment replacement for those that are due for replacement and not covered under other replacement plan. </t>
    </r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</si>
  <si>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Future rebate reserve sets aside fund balance to provide planned rebate to true up the actual expenditure and revenues in the prior year. </t>
    </r>
  </si>
  <si>
    <t>Salary Budget Corrections</t>
  </si>
  <si>
    <t>Encumbrance carryover previously approved</t>
  </si>
  <si>
    <t>Monthly rounding difference</t>
  </si>
  <si>
    <t>Based on calculation, see footnote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</si>
</sst>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37" fontId="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0" fontId="0" fillId="0" borderId="0" xfId="0" applyBorder="1"/>
    <xf numFmtId="37" fontId="4" fillId="0" borderId="0" xfId="20" applyFont="1" applyBorder="1" applyAlignment="1">
      <alignment horizontal="centerContinuous" wrapText="1"/>
      <protection/>
    </xf>
    <xf numFmtId="37" fontId="6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7" fillId="0" borderId="0" xfId="20" applyFont="1" applyBorder="1" applyAlignment="1">
      <alignment horizontal="centerContinuous" wrapText="1"/>
      <protection/>
    </xf>
    <xf numFmtId="37" fontId="3" fillId="2" borderId="0" xfId="20" applyFont="1" applyFill="1" applyAlignment="1">
      <alignment horizontal="center" wrapText="1"/>
      <protection/>
    </xf>
    <xf numFmtId="0" fontId="5" fillId="2" borderId="0" xfId="0" applyFont="1" applyFill="1"/>
    <xf numFmtId="0" fontId="3" fillId="0" borderId="0" xfId="0" applyFont="1"/>
    <xf numFmtId="164" fontId="5" fillId="0" borderId="0" xfId="18" applyNumberFormat="1" applyFont="1" applyBorder="1"/>
    <xf numFmtId="164" fontId="5" fillId="0" borderId="0" xfId="18" applyNumberFormat="1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164" fontId="5" fillId="0" borderId="0" xfId="18" applyNumberFormat="1" applyFont="1" applyFill="1" applyBorder="1"/>
    <xf numFmtId="37" fontId="8" fillId="0" borderId="0" xfId="20" applyFont="1" applyBorder="1">
      <alignment/>
      <protection/>
    </xf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9" fillId="0" borderId="0" xfId="0" applyFont="1" applyBorder="1"/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2" fillId="0" borderId="1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37" fontId="12" fillId="2" borderId="2" xfId="20" applyFont="1" applyFill="1" applyBorder="1" applyAlignment="1" applyProtection="1">
      <alignment horizontal="left" wrapText="1"/>
      <protection/>
    </xf>
    <xf numFmtId="37" fontId="12" fillId="2" borderId="3" xfId="20" applyFont="1" applyFill="1" applyBorder="1" applyAlignment="1">
      <alignment horizontal="center" wrapText="1"/>
      <protection/>
    </xf>
    <xf numFmtId="37" fontId="12" fillId="2" borderId="4" xfId="20" applyFont="1" applyFill="1" applyBorder="1" applyAlignment="1">
      <alignment horizontal="center" wrapText="1"/>
      <protection/>
    </xf>
    <xf numFmtId="37" fontId="12" fillId="2" borderId="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2" fillId="0" borderId="5" xfId="18" applyNumberFormat="1" applyFont="1" applyFill="1" applyBorder="1" applyAlignment="1">
      <alignment/>
    </xf>
    <xf numFmtId="164" fontId="12" fillId="0" borderId="6" xfId="18" applyNumberFormat="1" applyFont="1" applyBorder="1"/>
    <xf numFmtId="37" fontId="12" fillId="0" borderId="7" xfId="20" applyFont="1" applyFill="1" applyBorder="1" applyAlignment="1">
      <alignment horizontal="left" vertical="center"/>
      <protection/>
    </xf>
    <xf numFmtId="164" fontId="11" fillId="0" borderId="7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164" fontId="11" fillId="0" borderId="9" xfId="18" applyNumberFormat="1" applyFont="1" applyBorder="1" applyAlignment="1">
      <alignment vertical="center"/>
    </xf>
    <xf numFmtId="164" fontId="11" fillId="0" borderId="10" xfId="18" applyNumberFormat="1" applyFont="1" applyBorder="1" applyAlignment="1">
      <alignment vertical="center"/>
    </xf>
    <xf numFmtId="164" fontId="11" fillId="0" borderId="9" xfId="18" applyNumberFormat="1" applyFont="1" applyBorder="1" applyAlignment="1">
      <alignment vertical="center" wrapText="1"/>
    </xf>
    <xf numFmtId="37" fontId="11" fillId="0" borderId="7" xfId="20" applyFont="1" applyFill="1" applyBorder="1" applyAlignment="1">
      <alignment horizontal="left" vertical="center"/>
      <protection/>
    </xf>
    <xf numFmtId="164" fontId="11" fillId="0" borderId="7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164" fontId="12" fillId="0" borderId="2" xfId="18" applyNumberFormat="1" applyFont="1" applyFill="1" applyBorder="1" applyAlignment="1">
      <alignment vertical="center"/>
    </xf>
    <xf numFmtId="164" fontId="12" fillId="0" borderId="2" xfId="18" applyNumberFormat="1" applyFont="1" applyBorder="1" applyAlignment="1">
      <alignment vertical="center" wrapText="1"/>
    </xf>
    <xf numFmtId="164" fontId="11" fillId="0" borderId="7" xfId="18" applyNumberFormat="1" applyFont="1" applyBorder="1" applyAlignment="1">
      <alignment vertical="center"/>
    </xf>
    <xf numFmtId="164" fontId="11" fillId="0" borderId="8" xfId="18" applyNumberFormat="1" applyFont="1" applyFill="1" applyBorder="1" applyAlignment="1">
      <alignment horizontal="center" vertical="center"/>
    </xf>
    <xf numFmtId="37" fontId="12" fillId="0" borderId="6" xfId="20" applyFont="1" applyFill="1" applyBorder="1" applyAlignment="1">
      <alignment horizontal="left" vertical="center"/>
      <protection/>
    </xf>
    <xf numFmtId="164" fontId="12" fillId="0" borderId="6" xfId="18" applyNumberFormat="1" applyFont="1" applyFill="1" applyBorder="1" applyAlignment="1">
      <alignment vertical="center"/>
    </xf>
    <xf numFmtId="164" fontId="12" fillId="0" borderId="6" xfId="18" applyNumberFormat="1" applyFont="1" applyBorder="1" applyAlignment="1">
      <alignment vertical="center"/>
    </xf>
    <xf numFmtId="164" fontId="11" fillId="0" borderId="6" xfId="18" applyNumberFormat="1" applyFont="1" applyBorder="1" applyAlignment="1">
      <alignment vertical="center" wrapText="1"/>
    </xf>
    <xf numFmtId="164" fontId="11" fillId="3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>
      <alignment vertical="center"/>
    </xf>
    <xf numFmtId="164" fontId="11" fillId="3" borderId="3" xfId="18" applyNumberFormat="1" applyFont="1" applyFill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 wrapText="1"/>
    </xf>
    <xf numFmtId="164" fontId="11" fillId="0" borderId="7" xfId="18" applyNumberFormat="1" applyFont="1" applyFill="1" applyBorder="1" applyAlignment="1" quotePrefix="1">
      <alignment vertical="center"/>
    </xf>
    <xf numFmtId="164" fontId="11" fillId="0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1" fillId="0" borderId="0" xfId="18" applyNumberFormat="1" applyFont="1" applyFill="1" applyBorder="1" applyAlignment="1">
      <alignment vertical="center"/>
    </xf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7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0" fontId="11" fillId="0" borderId="7" xfId="21" applyFont="1" applyFill="1" applyBorder="1">
      <alignment/>
      <protection/>
    </xf>
    <xf numFmtId="0" fontId="16" fillId="0" borderId="7" xfId="21" applyFont="1" applyFill="1" applyBorder="1" applyAlignment="1">
      <alignment horizontal="left" indent="1"/>
      <protection/>
    </xf>
    <xf numFmtId="0" fontId="16" fillId="0" borderId="10" xfId="21" applyFont="1" applyFill="1" applyBorder="1" applyAlignment="1">
      <alignment horizontal="left" indent="1"/>
      <protection/>
    </xf>
    <xf numFmtId="0" fontId="16" fillId="0" borderId="7" xfId="21" applyFont="1" applyFill="1" applyBorder="1" applyAlignment="1">
      <alignment horizontal="left" indent="1"/>
      <protection/>
    </xf>
    <xf numFmtId="0" fontId="16" fillId="0" borderId="7" xfId="21" applyFont="1" applyFill="1" applyBorder="1" applyAlignment="1">
      <alignment horizontal="left" indent="1"/>
      <protection/>
    </xf>
    <xf numFmtId="37" fontId="16" fillId="0" borderId="7" xfId="23" applyFont="1" applyBorder="1" applyAlignment="1">
      <alignment horizontal="left"/>
      <protection/>
    </xf>
    <xf numFmtId="37" fontId="16" fillId="0" borderId="7" xfId="23" applyFont="1" applyBorder="1" applyAlignment="1">
      <alignment horizontal="left"/>
      <protection/>
    </xf>
    <xf numFmtId="37" fontId="16" fillId="0" borderId="7" xfId="23" applyFont="1" applyBorder="1" applyAlignment="1">
      <alignment horizontal="left"/>
      <protection/>
    </xf>
    <xf numFmtId="37" fontId="16" fillId="0" borderId="7" xfId="23" applyFont="1" applyBorder="1" applyAlignment="1">
      <alignment horizontal="left"/>
      <protection/>
    </xf>
    <xf numFmtId="37" fontId="16" fillId="0" borderId="7" xfId="23" applyFont="1" applyBorder="1" applyAlignment="1">
      <alignment horizontal="left"/>
      <protection/>
    </xf>
    <xf numFmtId="164" fontId="11" fillId="0" borderId="7" xfId="18" applyNumberFormat="1" applyFont="1" applyFill="1" applyBorder="1" applyAlignment="1">
      <alignment vertical="center" wrapText="1"/>
    </xf>
    <xf numFmtId="164" fontId="3" fillId="0" borderId="0" xfId="18" applyNumberFormat="1" applyFont="1" applyFill="1" applyBorder="1"/>
    <xf numFmtId="37" fontId="10" fillId="0" borderId="0" xfId="20" applyFont="1" applyBorder="1" applyAlignment="1">
      <alignment horizontal="center" wrapText="1"/>
      <protection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24" applyFont="1" applyFill="1" applyAlignment="1">
      <alignment wrapText="1"/>
      <protection/>
    </xf>
    <xf numFmtId="0" fontId="18" fillId="0" borderId="0" xfId="24" applyFont="1" applyAlignment="1">
      <alignment wrapText="1"/>
      <protection/>
    </xf>
    <xf numFmtId="0" fontId="15" fillId="0" borderId="0" xfId="24" applyFont="1" applyFill="1" applyAlignment="1">
      <alignment horizontal="left" wrapText="1"/>
      <protection/>
    </xf>
    <xf numFmtId="0" fontId="18" fillId="0" borderId="0" xfId="24" applyFont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2" xfId="21"/>
    <cellStyle name="Comma 2" xfId="22"/>
    <cellStyle name="Normal_AIRPLAN.XLS 2" xfId="23"/>
    <cellStyle name="Normal 3" xfId="24"/>
    <cellStyle name="Comma 3" xfId="25"/>
    <cellStyle name="Norm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90" zoomScaleNormal="90" workbookViewId="0" topLeftCell="A34">
      <selection activeCell="A46" sqref="A46:G46"/>
    </sheetView>
  </sheetViews>
  <sheetFormatPr defaultColWidth="9.140625" defaultRowHeight="12.75"/>
  <cols>
    <col min="1" max="1" width="43.7109375" style="28" customWidth="1"/>
    <col min="2" max="2" width="16.28125" style="4" customWidth="1"/>
    <col min="3" max="3" width="16.7109375" style="11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65.28125" style="1" bestFit="1" customWidth="1"/>
  </cols>
  <sheetData>
    <row r="1" spans="1:20" ht="20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" customHeight="1">
      <c r="A2" s="110" t="s">
        <v>24</v>
      </c>
      <c r="B2" s="110"/>
      <c r="C2" s="110"/>
      <c r="D2" s="110"/>
      <c r="E2" s="110"/>
      <c r="F2" s="110"/>
      <c r="G2" s="110"/>
      <c r="H2" s="87"/>
    </row>
    <row r="3" spans="1:8" s="1" customFormat="1" ht="19.9" customHeight="1">
      <c r="A3" s="33" t="s">
        <v>26</v>
      </c>
      <c r="B3" s="34"/>
      <c r="C3" s="34"/>
      <c r="D3" s="34"/>
      <c r="E3" s="34"/>
      <c r="F3" s="34"/>
      <c r="G3" s="34"/>
      <c r="H3" s="87"/>
    </row>
    <row r="4" spans="1:20" s="10" customFormat="1" ht="15.5">
      <c r="A4" s="33" t="s">
        <v>27</v>
      </c>
      <c r="B4" s="35"/>
      <c r="C4" s="35"/>
      <c r="D4" s="35"/>
      <c r="E4" s="35"/>
      <c r="F4" s="35"/>
      <c r="G4" s="36" t="s">
        <v>19</v>
      </c>
      <c r="H4" s="7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5.5">
      <c r="A5" s="33" t="s">
        <v>28</v>
      </c>
      <c r="B5" s="35"/>
      <c r="C5" s="35"/>
      <c r="D5" s="35"/>
      <c r="E5" s="35"/>
      <c r="F5" s="37"/>
      <c r="G5" s="36" t="s">
        <v>29</v>
      </c>
      <c r="H5" s="7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</row>
    <row r="6" spans="1:8" ht="9.65" customHeight="1">
      <c r="A6" s="38"/>
      <c r="B6" s="39"/>
      <c r="C6" s="40"/>
      <c r="D6" s="41"/>
      <c r="E6" s="42"/>
      <c r="F6" s="42"/>
      <c r="G6" s="43"/>
      <c r="H6" s="12"/>
    </row>
    <row r="7" spans="1:8" s="14" customFormat="1" ht="33" customHeight="1">
      <c r="A7" s="44" t="s">
        <v>0</v>
      </c>
      <c r="B7" s="46" t="s">
        <v>13</v>
      </c>
      <c r="C7" s="47" t="s">
        <v>14</v>
      </c>
      <c r="D7" s="45" t="s">
        <v>20</v>
      </c>
      <c r="E7" s="45" t="s">
        <v>22</v>
      </c>
      <c r="F7" s="46" t="s">
        <v>1</v>
      </c>
      <c r="G7" s="47" t="s">
        <v>2</v>
      </c>
      <c r="H7" s="13"/>
    </row>
    <row r="8" spans="1:20" s="15" customFormat="1" ht="15.5">
      <c r="A8" s="48" t="s">
        <v>3</v>
      </c>
      <c r="B8" s="49">
        <v>4356627</v>
      </c>
      <c r="C8" s="50">
        <v>4113978</v>
      </c>
      <c r="D8" s="50">
        <f>B29</f>
        <v>4466243</v>
      </c>
      <c r="E8" s="49">
        <f>B29</f>
        <v>4466243</v>
      </c>
      <c r="F8" s="51">
        <f aca="true" t="shared" si="0" ref="F8:F16">+E8-C8</f>
        <v>352265</v>
      </c>
      <c r="G8" s="52"/>
      <c r="H8" s="88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9" s="18" customFormat="1" ht="15.5">
      <c r="A9" s="53" t="s">
        <v>4</v>
      </c>
      <c r="B9" s="54"/>
      <c r="C9" s="55"/>
      <c r="D9" s="55"/>
      <c r="E9" s="56"/>
      <c r="F9" s="57">
        <f t="shared" si="0"/>
        <v>0</v>
      </c>
      <c r="G9" s="58"/>
      <c r="H9" s="16"/>
      <c r="I9" s="17"/>
    </row>
    <row r="10" spans="1:9" s="18" customFormat="1" ht="15.5">
      <c r="A10" s="103" t="s">
        <v>36</v>
      </c>
      <c r="B10" s="54">
        <v>6656710</v>
      </c>
      <c r="C10" s="55">
        <v>6724002</v>
      </c>
      <c r="D10" s="55">
        <f>C10</f>
        <v>6724002</v>
      </c>
      <c r="E10" s="55">
        <f>D10</f>
        <v>6724002</v>
      </c>
      <c r="F10" s="57">
        <f t="shared" si="0"/>
        <v>0</v>
      </c>
      <c r="G10" s="60"/>
      <c r="H10" s="16"/>
      <c r="I10" s="17"/>
    </row>
    <row r="11" spans="1:9" s="18" customFormat="1" ht="16.5">
      <c r="A11" s="105" t="s">
        <v>40</v>
      </c>
      <c r="B11" s="54">
        <v>-85041</v>
      </c>
      <c r="C11" s="55">
        <v>-272367</v>
      </c>
      <c r="D11" s="55">
        <f>C11</f>
        <v>-272367</v>
      </c>
      <c r="E11" s="55">
        <f aca="true" t="shared" si="1" ref="E11:E15">D11</f>
        <v>-272367</v>
      </c>
      <c r="F11" s="57">
        <f t="shared" si="0"/>
        <v>0</v>
      </c>
      <c r="G11" s="60"/>
      <c r="H11" s="16"/>
      <c r="I11" s="17"/>
    </row>
    <row r="12" spans="1:9" s="18" customFormat="1" ht="15.5">
      <c r="A12" s="106" t="s">
        <v>37</v>
      </c>
      <c r="B12" s="54">
        <v>17120305</v>
      </c>
      <c r="C12" s="55">
        <v>17155682</v>
      </c>
      <c r="D12" s="55">
        <f>C12</f>
        <v>17155682</v>
      </c>
      <c r="E12" s="55">
        <f t="shared" si="1"/>
        <v>17155682</v>
      </c>
      <c r="F12" s="57">
        <f t="shared" si="0"/>
        <v>0</v>
      </c>
      <c r="G12" s="60"/>
      <c r="H12" s="16"/>
      <c r="I12" s="17"/>
    </row>
    <row r="13" spans="1:9" s="18" customFormat="1" ht="16.5">
      <c r="A13" s="106" t="s">
        <v>41</v>
      </c>
      <c r="B13" s="54">
        <v>-1327402</v>
      </c>
      <c r="C13" s="55">
        <v>-1353719</v>
      </c>
      <c r="D13" s="55">
        <f>C13</f>
        <v>-1353719</v>
      </c>
      <c r="E13" s="55">
        <f t="shared" si="1"/>
        <v>-1353719</v>
      </c>
      <c r="F13" s="57">
        <f t="shared" si="0"/>
        <v>0</v>
      </c>
      <c r="G13" s="60"/>
      <c r="H13" s="16"/>
      <c r="I13" s="17"/>
    </row>
    <row r="14" spans="1:9" s="18" customFormat="1" ht="15.5">
      <c r="A14" s="107" t="s">
        <v>38</v>
      </c>
      <c r="B14" s="54">
        <f>3184157-3630</f>
        <v>3180527</v>
      </c>
      <c r="C14" s="55">
        <v>2702863</v>
      </c>
      <c r="D14" s="55">
        <f>C14</f>
        <v>2702863</v>
      </c>
      <c r="E14" s="55">
        <f t="shared" si="1"/>
        <v>2702863</v>
      </c>
      <c r="F14" s="57">
        <f t="shared" si="0"/>
        <v>0</v>
      </c>
      <c r="G14" s="60"/>
      <c r="H14" s="16"/>
      <c r="I14" s="17"/>
    </row>
    <row r="15" spans="1:9" s="18" customFormat="1" ht="15.5">
      <c r="A15" s="107" t="s">
        <v>39</v>
      </c>
      <c r="B15" s="54">
        <v>3630</v>
      </c>
      <c r="C15" s="55">
        <v>18000</v>
      </c>
      <c r="D15" s="55">
        <f>C15</f>
        <v>18000</v>
      </c>
      <c r="E15" s="55">
        <f t="shared" si="1"/>
        <v>18000</v>
      </c>
      <c r="F15" s="57">
        <f t="shared" si="0"/>
        <v>0</v>
      </c>
      <c r="G15" s="60"/>
      <c r="H15" s="16"/>
      <c r="I15" s="17"/>
    </row>
    <row r="16" spans="1:9" s="18" customFormat="1" ht="15.5">
      <c r="A16" s="104"/>
      <c r="B16" s="54"/>
      <c r="C16" s="55"/>
      <c r="D16" s="55"/>
      <c r="E16" s="55"/>
      <c r="F16" s="57">
        <f t="shared" si="0"/>
        <v>0</v>
      </c>
      <c r="G16" s="60"/>
      <c r="H16" s="16"/>
      <c r="I16" s="17"/>
    </row>
    <row r="17" spans="1:102" s="15" customFormat="1" ht="15.5">
      <c r="A17" s="61" t="s">
        <v>5</v>
      </c>
      <c r="B17" s="62">
        <f>SUM(B10:B16)</f>
        <v>25548729</v>
      </c>
      <c r="C17" s="62">
        <f>SUM(C10:C16)</f>
        <v>24974461</v>
      </c>
      <c r="D17" s="62">
        <f>SUM(D10:D16)</f>
        <v>24974461</v>
      </c>
      <c r="E17" s="62">
        <f>SUM(E10:E16)</f>
        <v>24974461</v>
      </c>
      <c r="F17" s="62">
        <f>SUM(F10:F16)</f>
        <v>0</v>
      </c>
      <c r="G17" s="63"/>
      <c r="H17" s="88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</row>
    <row r="18" spans="1:9" s="18" customFormat="1" ht="15.5">
      <c r="A18" s="53" t="s">
        <v>6</v>
      </c>
      <c r="B18" s="54"/>
      <c r="C18" s="55"/>
      <c r="D18" s="55"/>
      <c r="E18" s="64"/>
      <c r="F18" s="57">
        <f aca="true" t="shared" si="2" ref="F18:F21">+E18-C18</f>
        <v>0</v>
      </c>
      <c r="G18" s="58"/>
      <c r="H18" s="21"/>
      <c r="I18" s="17"/>
    </row>
    <row r="19" spans="1:9" s="18" customFormat="1" ht="15.5">
      <c r="A19" s="99" t="s">
        <v>30</v>
      </c>
      <c r="B19" s="54">
        <v>-19096629</v>
      </c>
      <c r="C19" s="55">
        <v>-19473504</v>
      </c>
      <c r="D19" s="55">
        <v>-19473487</v>
      </c>
      <c r="E19" s="55">
        <f>D19</f>
        <v>-19473487</v>
      </c>
      <c r="F19" s="57">
        <f>+E19-C19</f>
        <v>17</v>
      </c>
      <c r="G19" s="108" t="s">
        <v>50</v>
      </c>
      <c r="H19" s="21"/>
      <c r="I19" s="17"/>
    </row>
    <row r="20" spans="1:9" s="18" customFormat="1" ht="31">
      <c r="A20" s="99" t="s">
        <v>31</v>
      </c>
      <c r="B20" s="54">
        <f>-252464-1798737-13114-577-390</f>
        <v>-2065282</v>
      </c>
      <c r="C20" s="55">
        <v>-3069371</v>
      </c>
      <c r="D20" s="55">
        <f>C20-165400</f>
        <v>-3234771</v>
      </c>
      <c r="E20" s="55">
        <f>D20</f>
        <v>-3234771</v>
      </c>
      <c r="F20" s="57">
        <f t="shared" si="2"/>
        <v>-165400</v>
      </c>
      <c r="G20" s="108" t="s">
        <v>49</v>
      </c>
      <c r="H20" s="21"/>
      <c r="I20" s="17"/>
    </row>
    <row r="21" spans="1:9" s="18" customFormat="1" ht="15.5">
      <c r="A21" s="99" t="s">
        <v>32</v>
      </c>
      <c r="B21" s="54">
        <f>-4231851-45351</f>
        <v>-4277202</v>
      </c>
      <c r="C21" s="55">
        <v>-4658619</v>
      </c>
      <c r="D21" s="55">
        <f>C21</f>
        <v>-4658619</v>
      </c>
      <c r="E21" s="55">
        <f>D21</f>
        <v>-4658619</v>
      </c>
      <c r="F21" s="57">
        <f t="shared" si="2"/>
        <v>0</v>
      </c>
      <c r="G21" s="60"/>
      <c r="H21" s="21"/>
      <c r="I21" s="17"/>
    </row>
    <row r="22" spans="1:9" s="18" customFormat="1" ht="15.5">
      <c r="A22" s="100" t="s">
        <v>33</v>
      </c>
      <c r="B22" s="54"/>
      <c r="C22" s="65"/>
      <c r="D22" s="55"/>
      <c r="E22" s="55">
        <v>-360138</v>
      </c>
      <c r="F22" s="57">
        <f>+E22-C22</f>
        <v>-360138</v>
      </c>
      <c r="G22" s="60" t="s">
        <v>48</v>
      </c>
      <c r="H22" s="21"/>
      <c r="I22" s="17"/>
    </row>
    <row r="23" spans="1:102" s="15" customFormat="1" ht="15.5">
      <c r="A23" s="66" t="s">
        <v>7</v>
      </c>
      <c r="B23" s="67">
        <f>SUM(B19:B22)</f>
        <v>-25439113</v>
      </c>
      <c r="C23" s="67">
        <f>SUM(C19:C22)</f>
        <v>-27201494</v>
      </c>
      <c r="D23" s="67">
        <f>SUM(D19:D22)</f>
        <v>-27366877</v>
      </c>
      <c r="E23" s="67">
        <f>SUM(E19:E22)</f>
        <v>-27727015</v>
      </c>
      <c r="F23" s="68">
        <f>+E23-C23</f>
        <v>-525521</v>
      </c>
      <c r="G23" s="69"/>
      <c r="H23" s="109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</row>
    <row r="24" spans="1:9" s="18" customFormat="1" ht="31">
      <c r="A24" s="61" t="s">
        <v>44</v>
      </c>
      <c r="B24" s="70"/>
      <c r="C24" s="71">
        <f>-C23*0.02</f>
        <v>544029.88</v>
      </c>
      <c r="D24" s="71">
        <f>-D23*0.02</f>
        <v>547337.54</v>
      </c>
      <c r="E24" s="72"/>
      <c r="F24" s="73"/>
      <c r="G24" s="74" t="s">
        <v>51</v>
      </c>
      <c r="H24" s="21"/>
      <c r="I24" s="17"/>
    </row>
    <row r="25" spans="1:9" s="18" customFormat="1" ht="15.5">
      <c r="A25" s="53" t="s">
        <v>8</v>
      </c>
      <c r="B25" s="75"/>
      <c r="C25" s="54"/>
      <c r="D25" s="54"/>
      <c r="E25" s="54"/>
      <c r="F25" s="57">
        <f aca="true" t="shared" si="3" ref="F25:F28">+E25-C25</f>
        <v>0</v>
      </c>
      <c r="G25" s="58"/>
      <c r="H25" s="16"/>
      <c r="I25" s="17"/>
    </row>
    <row r="26" spans="1:9" s="18" customFormat="1" ht="15.5">
      <c r="A26" s="53"/>
      <c r="B26" s="75"/>
      <c r="C26" s="54"/>
      <c r="D26" s="54"/>
      <c r="E26" s="54"/>
      <c r="F26" s="57">
        <f t="shared" si="3"/>
        <v>0</v>
      </c>
      <c r="G26" s="60"/>
      <c r="H26" s="16"/>
      <c r="I26" s="17"/>
    </row>
    <row r="27" spans="1:9" s="18" customFormat="1" ht="15.5">
      <c r="A27" s="53"/>
      <c r="B27" s="75"/>
      <c r="C27" s="54"/>
      <c r="D27" s="54"/>
      <c r="E27" s="54"/>
      <c r="F27" s="57">
        <f t="shared" si="3"/>
        <v>0</v>
      </c>
      <c r="G27" s="60"/>
      <c r="H27" s="16"/>
      <c r="I27" s="17"/>
    </row>
    <row r="28" spans="1:9" s="18" customFormat="1" ht="15.5">
      <c r="A28" s="53" t="s">
        <v>9</v>
      </c>
      <c r="B28" s="75">
        <f>SUM(B26:B27)</f>
        <v>0</v>
      </c>
      <c r="C28" s="75">
        <f>SUM(C26:C27)</f>
        <v>0</v>
      </c>
      <c r="D28" s="75">
        <f>SUM(D26:D27)</f>
        <v>0</v>
      </c>
      <c r="E28" s="75">
        <f>SUM(E26:E27)</f>
        <v>0</v>
      </c>
      <c r="F28" s="57">
        <f t="shared" si="3"/>
        <v>0</v>
      </c>
      <c r="G28" s="60"/>
      <c r="H28" s="16"/>
      <c r="I28" s="17"/>
    </row>
    <row r="29" spans="1:102" s="20" customFormat="1" ht="15.5">
      <c r="A29" s="61" t="s">
        <v>10</v>
      </c>
      <c r="B29" s="76">
        <f>+B8+B17+B23+B28</f>
        <v>4466243</v>
      </c>
      <c r="C29" s="77">
        <f>+C8+C17+C23+C24</f>
        <v>2430974.88</v>
      </c>
      <c r="D29" s="77">
        <f>+D8+D17+D23+D24</f>
        <v>2621164.54</v>
      </c>
      <c r="E29" s="77">
        <f>+E8+E17+E23+E24</f>
        <v>1713689</v>
      </c>
      <c r="F29" s="73">
        <f>SUM(F25:F28)</f>
        <v>0</v>
      </c>
      <c r="G29" s="74"/>
      <c r="H29" s="16"/>
      <c r="I29" s="16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</row>
    <row r="30" spans="1:9" s="18" customFormat="1" ht="15.5">
      <c r="A30" s="53" t="s">
        <v>15</v>
      </c>
      <c r="B30" s="54"/>
      <c r="C30" s="55"/>
      <c r="D30" s="55"/>
      <c r="E30" s="78"/>
      <c r="F30" s="57">
        <f aca="true" t="shared" si="4" ref="F30:F38">+E30-C30</f>
        <v>0</v>
      </c>
      <c r="G30" s="58"/>
      <c r="H30" s="21"/>
      <c r="I30" s="17"/>
    </row>
    <row r="31" spans="1:9" s="18" customFormat="1" ht="15.5">
      <c r="A31" s="59" t="s">
        <v>16</v>
      </c>
      <c r="B31" s="54"/>
      <c r="C31" s="55"/>
      <c r="D31" s="55"/>
      <c r="E31" s="78"/>
      <c r="F31" s="57">
        <f t="shared" si="4"/>
        <v>0</v>
      </c>
      <c r="G31" s="60"/>
      <c r="H31" s="21"/>
      <c r="I31" s="17"/>
    </row>
    <row r="32" spans="1:9" s="18" customFormat="1" ht="16.5">
      <c r="A32" s="101" t="s">
        <v>34</v>
      </c>
      <c r="B32" s="54">
        <v>-500000</v>
      </c>
      <c r="C32" s="55">
        <v>-500000</v>
      </c>
      <c r="D32" s="55">
        <f>C32</f>
        <v>-500000</v>
      </c>
      <c r="E32" s="78">
        <f>D32</f>
        <v>-500000</v>
      </c>
      <c r="F32" s="57">
        <f t="shared" si="4"/>
        <v>0</v>
      </c>
      <c r="G32" s="60"/>
      <c r="H32" s="21"/>
      <c r="I32" s="17"/>
    </row>
    <row r="33" spans="1:9" s="18" customFormat="1" ht="15.5">
      <c r="A33" s="98" t="s">
        <v>17</v>
      </c>
      <c r="B33" s="96"/>
      <c r="C33" s="97"/>
      <c r="D33" s="97"/>
      <c r="E33" s="79"/>
      <c r="F33" s="57">
        <f t="shared" si="4"/>
        <v>0</v>
      </c>
      <c r="G33" s="60"/>
      <c r="H33" s="21"/>
      <c r="I33" s="17"/>
    </row>
    <row r="34" spans="1:9" s="18" customFormat="1" ht="16.5">
      <c r="A34" s="102" t="s">
        <v>35</v>
      </c>
      <c r="B34" s="54">
        <f>C11+C13</f>
        <v>-1626086</v>
      </c>
      <c r="C34" s="55">
        <v>-1161136</v>
      </c>
      <c r="D34" s="55">
        <f>C34</f>
        <v>-1161136</v>
      </c>
      <c r="E34" s="78">
        <f>D34</f>
        <v>-1161136</v>
      </c>
      <c r="F34" s="57">
        <f t="shared" si="4"/>
        <v>0</v>
      </c>
      <c r="G34" s="60"/>
      <c r="H34" s="21"/>
      <c r="I34" s="17"/>
    </row>
    <row r="35" spans="1:9" s="18" customFormat="1" ht="7.5" customHeight="1">
      <c r="A35" s="59"/>
      <c r="B35" s="96"/>
      <c r="C35" s="97"/>
      <c r="D35" s="97"/>
      <c r="E35" s="79"/>
      <c r="F35" s="57"/>
      <c r="G35" s="60"/>
      <c r="H35" s="21"/>
      <c r="I35" s="17"/>
    </row>
    <row r="36" spans="1:9" s="18" customFormat="1" ht="15.75" customHeight="1">
      <c r="A36" s="59" t="s">
        <v>21</v>
      </c>
      <c r="B36" s="96">
        <f>SUM(B31:B34)</f>
        <v>-2126086</v>
      </c>
      <c r="C36" s="96">
        <f aca="true" t="shared" si="5" ref="C36:E36">SUM(C31:C34)</f>
        <v>-1661136</v>
      </c>
      <c r="D36" s="96">
        <f t="shared" si="5"/>
        <v>-1661136</v>
      </c>
      <c r="E36" s="96">
        <f t="shared" si="5"/>
        <v>-1661136</v>
      </c>
      <c r="F36" s="57">
        <f t="shared" si="4"/>
        <v>0</v>
      </c>
      <c r="G36" s="60"/>
      <c r="H36" s="21"/>
      <c r="I36" s="17"/>
    </row>
    <row r="37" spans="1:9" s="18" customFormat="1" ht="7.5" customHeight="1">
      <c r="A37" s="59"/>
      <c r="B37" s="96"/>
      <c r="C37" s="97"/>
      <c r="D37" s="97"/>
      <c r="E37" s="79"/>
      <c r="F37" s="57"/>
      <c r="G37" s="60"/>
      <c r="H37" s="21"/>
      <c r="I37" s="17"/>
    </row>
    <row r="38" spans="1:9" s="18" customFormat="1" ht="15.5">
      <c r="A38" s="59" t="s">
        <v>18</v>
      </c>
      <c r="B38" s="96"/>
      <c r="C38" s="97"/>
      <c r="D38" s="97"/>
      <c r="E38" s="79"/>
      <c r="F38" s="57">
        <f t="shared" si="4"/>
        <v>0</v>
      </c>
      <c r="G38" s="60"/>
      <c r="H38" s="21"/>
      <c r="I38" s="17"/>
    </row>
    <row r="39" spans="1:9" s="18" customFormat="1" ht="7.5" customHeight="1">
      <c r="A39" s="53"/>
      <c r="B39" s="96"/>
      <c r="C39" s="97"/>
      <c r="D39" s="97"/>
      <c r="E39" s="79"/>
      <c r="F39" s="57"/>
      <c r="G39" s="60"/>
      <c r="H39" s="21"/>
      <c r="I39" s="17"/>
    </row>
    <row r="40" spans="1:9" s="15" customFormat="1" ht="15.5">
      <c r="A40" s="61" t="s">
        <v>11</v>
      </c>
      <c r="B40" s="62">
        <f>+B29++B36+B38</f>
        <v>2340157</v>
      </c>
      <c r="C40" s="62">
        <f aca="true" t="shared" si="6" ref="C40:E40">+C29++C36+C38</f>
        <v>769838.8799999999</v>
      </c>
      <c r="D40" s="62">
        <f t="shared" si="6"/>
        <v>960028.54</v>
      </c>
      <c r="E40" s="62">
        <f t="shared" si="6"/>
        <v>52553</v>
      </c>
      <c r="F40" s="73">
        <f>SUM(F30:F33)</f>
        <v>0</v>
      </c>
      <c r="G40" s="74"/>
      <c r="H40" s="88"/>
      <c r="I40" s="89"/>
    </row>
    <row r="41" spans="1:9" s="15" customFormat="1" ht="15.5">
      <c r="A41" s="93"/>
      <c r="B41" s="79"/>
      <c r="C41" s="79"/>
      <c r="D41" s="79"/>
      <c r="E41" s="79"/>
      <c r="F41" s="94"/>
      <c r="G41" s="95"/>
      <c r="H41" s="88"/>
      <c r="I41" s="89"/>
    </row>
    <row r="42" spans="1:8" s="23" customFormat="1" ht="16.15" customHeight="1">
      <c r="A42" s="80" t="s">
        <v>12</v>
      </c>
      <c r="B42" s="81"/>
      <c r="C42" s="82"/>
      <c r="D42" s="81"/>
      <c r="E42" s="81"/>
      <c r="F42" s="83"/>
      <c r="G42" s="81"/>
      <c r="H42" s="22"/>
    </row>
    <row r="43" spans="1:8" s="23" customFormat="1" ht="16.15" customHeight="1">
      <c r="A43" s="91" t="s">
        <v>42</v>
      </c>
      <c r="B43" s="92"/>
      <c r="C43" s="84"/>
      <c r="D43" s="43"/>
      <c r="E43" s="81"/>
      <c r="F43" s="81"/>
      <c r="G43" s="43"/>
      <c r="H43" s="24"/>
    </row>
    <row r="44" spans="1:8" s="23" customFormat="1" ht="16.15" customHeight="1">
      <c r="A44" s="85" t="s">
        <v>25</v>
      </c>
      <c r="B44" s="43"/>
      <c r="C44" s="86"/>
      <c r="D44" s="43"/>
      <c r="E44" s="81"/>
      <c r="F44" s="81"/>
      <c r="G44" s="43"/>
      <c r="H44" s="24"/>
    </row>
    <row r="45" spans="1:8" s="18" customFormat="1" ht="16.15" customHeight="1">
      <c r="A45" s="83" t="s">
        <v>23</v>
      </c>
      <c r="B45" s="25"/>
      <c r="C45" s="26"/>
      <c r="D45" s="25"/>
      <c r="E45" s="25"/>
      <c r="F45" s="25"/>
      <c r="G45" s="24"/>
      <c r="H45" s="19"/>
    </row>
    <row r="46" spans="1:8" s="18" customFormat="1" ht="15.75" customHeight="1">
      <c r="A46" s="111" t="s">
        <v>43</v>
      </c>
      <c r="B46" s="112"/>
      <c r="C46" s="112"/>
      <c r="D46" s="112"/>
      <c r="E46" s="112"/>
      <c r="F46" s="112"/>
      <c r="G46" s="112"/>
      <c r="H46" s="19"/>
    </row>
    <row r="47" spans="1:8" s="18" customFormat="1" ht="15" customHeight="1">
      <c r="A47" s="115" t="s">
        <v>45</v>
      </c>
      <c r="B47" s="116"/>
      <c r="C47" s="116"/>
      <c r="D47" s="116"/>
      <c r="E47" s="116"/>
      <c r="F47" s="116"/>
      <c r="G47" s="116"/>
      <c r="H47" s="19"/>
    </row>
    <row r="48" spans="1:8" s="18" customFormat="1" ht="30" customHeight="1">
      <c r="A48" s="113" t="s">
        <v>46</v>
      </c>
      <c r="B48" s="114"/>
      <c r="C48" s="114"/>
      <c r="D48" s="114"/>
      <c r="E48" s="114"/>
      <c r="F48" s="114"/>
      <c r="G48" s="114"/>
      <c r="H48" s="19"/>
    </row>
    <row r="49" spans="1:8" s="18" customFormat="1" ht="15.5">
      <c r="A49" s="113" t="s">
        <v>47</v>
      </c>
      <c r="B49" s="114"/>
      <c r="C49" s="114"/>
      <c r="D49" s="114"/>
      <c r="E49" s="114"/>
      <c r="F49" s="114"/>
      <c r="G49" s="114"/>
      <c r="H49" s="19"/>
    </row>
    <row r="50" spans="1:8" s="18" customFormat="1" ht="15.5">
      <c r="A50" s="27"/>
      <c r="B50" s="25"/>
      <c r="C50" s="26"/>
      <c r="D50" s="25"/>
      <c r="E50" s="25"/>
      <c r="F50" s="25"/>
      <c r="G50" s="24"/>
      <c r="H50" s="19"/>
    </row>
    <row r="51" spans="2:8" ht="15.5">
      <c r="B51" s="29"/>
      <c r="C51" s="30"/>
      <c r="D51" s="29"/>
      <c r="E51" s="29"/>
      <c r="F51" s="29"/>
      <c r="G51" s="31"/>
      <c r="H51" s="32"/>
    </row>
    <row r="52" spans="2:8" ht="15.5">
      <c r="B52" s="29"/>
      <c r="C52" s="30"/>
      <c r="D52" s="29"/>
      <c r="E52" s="29"/>
      <c r="F52" s="29"/>
      <c r="G52" s="31"/>
      <c r="H52" s="32"/>
    </row>
    <row r="53" spans="2:8" ht="15.5">
      <c r="B53" s="29"/>
      <c r="C53" s="30"/>
      <c r="D53" s="29"/>
      <c r="E53" s="29"/>
      <c r="F53" s="29"/>
      <c r="G53" s="31"/>
      <c r="H53" s="32"/>
    </row>
    <row r="54" spans="2:8" ht="15.5">
      <c r="B54" s="29"/>
      <c r="C54" s="30"/>
      <c r="D54" s="29"/>
      <c r="E54" s="29"/>
      <c r="F54" s="29"/>
      <c r="G54" s="31"/>
      <c r="H54" s="32"/>
    </row>
    <row r="55" ht="12.75">
      <c r="G55" s="31"/>
    </row>
    <row r="56" ht="12.75">
      <c r="G56" s="31"/>
    </row>
    <row r="57" ht="12.75">
      <c r="G57" s="31"/>
    </row>
    <row r="58" ht="12.75">
      <c r="G58" s="31"/>
    </row>
    <row r="59" ht="12.75">
      <c r="G59" s="31"/>
    </row>
    <row r="60" ht="12.75">
      <c r="G60" s="31"/>
    </row>
    <row r="61" ht="12.75">
      <c r="G61" s="31"/>
    </row>
    <row r="62" ht="12.75">
      <c r="G62" s="31"/>
    </row>
    <row r="63" ht="12.75">
      <c r="G63" s="31"/>
    </row>
    <row r="64" ht="12.75">
      <c r="G64" s="31"/>
    </row>
    <row r="65" ht="12.75">
      <c r="G65" s="31"/>
    </row>
    <row r="66" spans="1:8" ht="12.75">
      <c r="A66"/>
      <c r="B66"/>
      <c r="C66"/>
      <c r="D66"/>
      <c r="E66"/>
      <c r="F66"/>
      <c r="G66" s="31"/>
      <c r="H66"/>
    </row>
    <row r="67" spans="1:8" ht="12.75">
      <c r="A67"/>
      <c r="B67"/>
      <c r="C67"/>
      <c r="D67"/>
      <c r="E67"/>
      <c r="F67"/>
      <c r="G67" s="31"/>
      <c r="H67"/>
    </row>
    <row r="68" spans="1:8" ht="12.75">
      <c r="A68"/>
      <c r="B68"/>
      <c r="C68"/>
      <c r="D68"/>
      <c r="E68"/>
      <c r="F68"/>
      <c r="G68" s="31"/>
      <c r="H68"/>
    </row>
    <row r="69" spans="1:8" ht="12.75">
      <c r="A69"/>
      <c r="B69"/>
      <c r="C69"/>
      <c r="D69"/>
      <c r="E69"/>
      <c r="F69"/>
      <c r="G69" s="31"/>
      <c r="H69"/>
    </row>
    <row r="70" spans="1:8" ht="12.75">
      <c r="A70"/>
      <c r="B70"/>
      <c r="C70"/>
      <c r="D70"/>
      <c r="E70"/>
      <c r="F70"/>
      <c r="G70" s="31"/>
      <c r="H70"/>
    </row>
    <row r="71" spans="1:8" ht="12.75">
      <c r="A71"/>
      <c r="B71"/>
      <c r="C71"/>
      <c r="D71"/>
      <c r="E71"/>
      <c r="F71"/>
      <c r="G71" s="31"/>
      <c r="H71"/>
    </row>
    <row r="72" spans="1:8" ht="12.75">
      <c r="A72"/>
      <c r="B72"/>
      <c r="C72"/>
      <c r="D72"/>
      <c r="E72"/>
      <c r="F72"/>
      <c r="G72" s="31"/>
      <c r="H72"/>
    </row>
    <row r="73" spans="1:8" ht="12.75">
      <c r="A73"/>
      <c r="B73"/>
      <c r="C73"/>
      <c r="D73"/>
      <c r="E73"/>
      <c r="F73"/>
      <c r="G73" s="31"/>
      <c r="H73"/>
    </row>
    <row r="74" spans="1:8" ht="12.75">
      <c r="A74"/>
      <c r="B74"/>
      <c r="C74"/>
      <c r="D74"/>
      <c r="E74"/>
      <c r="F74"/>
      <c r="G74" s="31"/>
      <c r="H74"/>
    </row>
    <row r="75" spans="1:8" ht="12.75">
      <c r="A75"/>
      <c r="B75"/>
      <c r="C75"/>
      <c r="D75"/>
      <c r="E75"/>
      <c r="F75"/>
      <c r="G75" s="31"/>
      <c r="H75"/>
    </row>
    <row r="76" spans="1:8" ht="12.75">
      <c r="A76"/>
      <c r="B76"/>
      <c r="C76"/>
      <c r="D76"/>
      <c r="E76"/>
      <c r="F76"/>
      <c r="G76" s="31"/>
      <c r="H76"/>
    </row>
    <row r="77" spans="1:8" ht="12.75">
      <c r="A77"/>
      <c r="B77"/>
      <c r="C77"/>
      <c r="D77"/>
      <c r="E77"/>
      <c r="F77"/>
      <c r="G77" s="31"/>
      <c r="H77"/>
    </row>
    <row r="78" spans="1:8" ht="12.75">
      <c r="A78"/>
      <c r="B78"/>
      <c r="C78"/>
      <c r="D78"/>
      <c r="E78"/>
      <c r="F78"/>
      <c r="G78" s="31"/>
      <c r="H78"/>
    </row>
    <row r="79" spans="1:8" ht="12.75">
      <c r="A79"/>
      <c r="B79"/>
      <c r="C79"/>
      <c r="D79"/>
      <c r="E79"/>
      <c r="F79"/>
      <c r="G79" s="31"/>
      <c r="H79"/>
    </row>
    <row r="80" spans="1:8" ht="12.75">
      <c r="A80"/>
      <c r="B80"/>
      <c r="C80"/>
      <c r="D80"/>
      <c r="E80"/>
      <c r="F80"/>
      <c r="G80" s="31"/>
      <c r="H80"/>
    </row>
    <row r="81" spans="1:8" ht="12.75">
      <c r="A81"/>
      <c r="B81"/>
      <c r="C81"/>
      <c r="D81"/>
      <c r="E81"/>
      <c r="F81"/>
      <c r="G81" s="31"/>
      <c r="H81"/>
    </row>
    <row r="82" spans="1:8" ht="12.75">
      <c r="A82"/>
      <c r="B82"/>
      <c r="C82"/>
      <c r="D82"/>
      <c r="E82"/>
      <c r="F82"/>
      <c r="G82" s="31"/>
      <c r="H82"/>
    </row>
    <row r="83" spans="1:8" ht="12.75">
      <c r="A83"/>
      <c r="B83"/>
      <c r="C83"/>
      <c r="D83"/>
      <c r="E83"/>
      <c r="F83"/>
      <c r="G83" s="31"/>
      <c r="H83"/>
    </row>
    <row r="84" spans="1:8" ht="12.75">
      <c r="A84"/>
      <c r="B84"/>
      <c r="C84"/>
      <c r="D84"/>
      <c r="E84"/>
      <c r="F84"/>
      <c r="G84" s="31"/>
      <c r="H84"/>
    </row>
    <row r="85" spans="1:8" ht="12.75">
      <c r="A85"/>
      <c r="B85"/>
      <c r="C85"/>
      <c r="D85"/>
      <c r="E85"/>
      <c r="F85"/>
      <c r="G85" s="31"/>
      <c r="H85"/>
    </row>
    <row r="86" spans="1:8" ht="12.75">
      <c r="A86"/>
      <c r="B86"/>
      <c r="C86"/>
      <c r="D86"/>
      <c r="E86"/>
      <c r="F86"/>
      <c r="G86" s="31"/>
      <c r="H86"/>
    </row>
    <row r="87" spans="1:8" ht="12.75">
      <c r="A87"/>
      <c r="B87"/>
      <c r="C87"/>
      <c r="D87"/>
      <c r="E87"/>
      <c r="F87"/>
      <c r="G87" s="31"/>
      <c r="H87"/>
    </row>
    <row r="88" spans="1:8" ht="12.75">
      <c r="A88"/>
      <c r="B88"/>
      <c r="C88"/>
      <c r="D88"/>
      <c r="E88"/>
      <c r="F88"/>
      <c r="G88" s="31"/>
      <c r="H88"/>
    </row>
    <row r="89" spans="1:8" ht="12.75">
      <c r="A89"/>
      <c r="B89"/>
      <c r="C89"/>
      <c r="D89"/>
      <c r="E89"/>
      <c r="F89"/>
      <c r="G89" s="31"/>
      <c r="H89"/>
    </row>
    <row r="90" spans="1:8" ht="12.75">
      <c r="A90"/>
      <c r="B90"/>
      <c r="C90"/>
      <c r="D90"/>
      <c r="E90"/>
      <c r="F90"/>
      <c r="G90" s="31"/>
      <c r="H90"/>
    </row>
    <row r="91" spans="1:8" ht="12.75">
      <c r="A91"/>
      <c r="B91"/>
      <c r="C91"/>
      <c r="D91"/>
      <c r="E91"/>
      <c r="F91"/>
      <c r="G91" s="31"/>
      <c r="H91"/>
    </row>
    <row r="92" spans="1:8" ht="12.75">
      <c r="A92"/>
      <c r="B92"/>
      <c r="C92"/>
      <c r="D92"/>
      <c r="E92"/>
      <c r="F92"/>
      <c r="G92" s="31"/>
      <c r="H92"/>
    </row>
    <row r="93" spans="1:8" ht="12.75">
      <c r="A93"/>
      <c r="B93"/>
      <c r="C93"/>
      <c r="D93"/>
      <c r="E93"/>
      <c r="F93"/>
      <c r="G93" s="31"/>
      <c r="H93"/>
    </row>
    <row r="94" spans="1:8" ht="12.75">
      <c r="A94"/>
      <c r="B94"/>
      <c r="C94"/>
      <c r="D94"/>
      <c r="E94"/>
      <c r="F94"/>
      <c r="G94" s="31"/>
      <c r="H94"/>
    </row>
    <row r="95" spans="1:8" ht="12.75">
      <c r="A95"/>
      <c r="B95"/>
      <c r="C95"/>
      <c r="D95"/>
      <c r="E95"/>
      <c r="F95"/>
      <c r="G95" s="31"/>
      <c r="H95"/>
    </row>
    <row r="96" spans="1:8" ht="12.75">
      <c r="A96"/>
      <c r="B96"/>
      <c r="C96"/>
      <c r="D96"/>
      <c r="E96"/>
      <c r="F96"/>
      <c r="G96" s="31"/>
      <c r="H96"/>
    </row>
    <row r="97" spans="1:8" ht="12.75">
      <c r="A97"/>
      <c r="B97"/>
      <c r="C97"/>
      <c r="D97"/>
      <c r="E97"/>
      <c r="F97"/>
      <c r="G97" s="31"/>
      <c r="H97"/>
    </row>
    <row r="98" spans="1:8" ht="12.75">
      <c r="A98"/>
      <c r="B98"/>
      <c r="C98"/>
      <c r="D98"/>
      <c r="E98"/>
      <c r="F98"/>
      <c r="G98" s="31"/>
      <c r="H98"/>
    </row>
    <row r="99" spans="1:8" ht="12.75">
      <c r="A99"/>
      <c r="B99"/>
      <c r="C99"/>
      <c r="D99"/>
      <c r="E99"/>
      <c r="F99"/>
      <c r="G99" s="31"/>
      <c r="H99"/>
    </row>
    <row r="100" spans="1:8" ht="12.75">
      <c r="A100"/>
      <c r="B100"/>
      <c r="C100"/>
      <c r="D100"/>
      <c r="E100"/>
      <c r="F100"/>
      <c r="G100" s="31"/>
      <c r="H100"/>
    </row>
    <row r="101" spans="1:8" ht="12.75">
      <c r="A101"/>
      <c r="B101"/>
      <c r="C101"/>
      <c r="D101"/>
      <c r="E101"/>
      <c r="F101"/>
      <c r="G101" s="31"/>
      <c r="H101"/>
    </row>
    <row r="102" spans="1:8" ht="12.75">
      <c r="A102"/>
      <c r="B102"/>
      <c r="C102"/>
      <c r="D102"/>
      <c r="E102"/>
      <c r="F102"/>
      <c r="G102" s="31"/>
      <c r="H102"/>
    </row>
    <row r="103" spans="1:8" ht="12.75">
      <c r="A103"/>
      <c r="B103"/>
      <c r="C103"/>
      <c r="D103"/>
      <c r="E103"/>
      <c r="F103"/>
      <c r="G103" s="31"/>
      <c r="H103"/>
    </row>
    <row r="104" spans="1:8" ht="12.75">
      <c r="A104"/>
      <c r="B104"/>
      <c r="C104"/>
      <c r="D104"/>
      <c r="E104"/>
      <c r="F104"/>
      <c r="G104" s="31"/>
      <c r="H104"/>
    </row>
    <row r="105" spans="1:8" ht="12.75">
      <c r="A105"/>
      <c r="B105"/>
      <c r="C105"/>
      <c r="D105"/>
      <c r="E105"/>
      <c r="F105"/>
      <c r="G105" s="31"/>
      <c r="H105"/>
    </row>
    <row r="106" spans="1:8" ht="12.75">
      <c r="A106"/>
      <c r="B106"/>
      <c r="C106"/>
      <c r="D106"/>
      <c r="E106"/>
      <c r="F106"/>
      <c r="G106" s="31"/>
      <c r="H106"/>
    </row>
    <row r="107" spans="1:8" ht="12.75">
      <c r="A107"/>
      <c r="B107"/>
      <c r="C107"/>
      <c r="D107"/>
      <c r="E107"/>
      <c r="F107"/>
      <c r="G107" s="31"/>
      <c r="H107"/>
    </row>
    <row r="108" spans="1:8" ht="12.75">
      <c r="A108"/>
      <c r="B108"/>
      <c r="C108"/>
      <c r="D108"/>
      <c r="E108"/>
      <c r="F108"/>
      <c r="G108" s="31"/>
      <c r="H108"/>
    </row>
    <row r="109" spans="1:8" ht="12.75">
      <c r="A109"/>
      <c r="B109"/>
      <c r="C109"/>
      <c r="D109"/>
      <c r="E109"/>
      <c r="F109"/>
      <c r="G109" s="31"/>
      <c r="H109"/>
    </row>
    <row r="110" spans="1:8" ht="12.75">
      <c r="A110"/>
      <c r="B110"/>
      <c r="C110"/>
      <c r="D110"/>
      <c r="E110"/>
      <c r="F110"/>
      <c r="G110" s="31"/>
      <c r="H110"/>
    </row>
    <row r="111" spans="1:8" ht="12.75">
      <c r="A111"/>
      <c r="B111"/>
      <c r="C111"/>
      <c r="D111"/>
      <c r="E111"/>
      <c r="F111"/>
      <c r="G111" s="31"/>
      <c r="H111"/>
    </row>
    <row r="112" spans="1:8" ht="12.75">
      <c r="A112"/>
      <c r="B112"/>
      <c r="C112"/>
      <c r="D112"/>
      <c r="E112"/>
      <c r="F112"/>
      <c r="G112" s="31"/>
      <c r="H112"/>
    </row>
    <row r="113" spans="1:8" ht="12.75">
      <c r="A113"/>
      <c r="B113"/>
      <c r="C113"/>
      <c r="D113"/>
      <c r="E113"/>
      <c r="F113"/>
      <c r="G113" s="31"/>
      <c r="H113"/>
    </row>
    <row r="114" spans="1:8" ht="12.75">
      <c r="A114"/>
      <c r="B114"/>
      <c r="C114"/>
      <c r="D114"/>
      <c r="E114"/>
      <c r="F114"/>
      <c r="G114" s="31"/>
      <c r="H114"/>
    </row>
    <row r="115" spans="1:8" ht="12.75">
      <c r="A115"/>
      <c r="B115"/>
      <c r="C115"/>
      <c r="D115"/>
      <c r="E115"/>
      <c r="F115"/>
      <c r="G115" s="31"/>
      <c r="H115"/>
    </row>
    <row r="116" spans="1:8" ht="12.75">
      <c r="A116"/>
      <c r="B116"/>
      <c r="C116"/>
      <c r="D116"/>
      <c r="E116"/>
      <c r="F116"/>
      <c r="G116" s="31"/>
      <c r="H116"/>
    </row>
    <row r="117" spans="1:8" ht="12.75">
      <c r="A117"/>
      <c r="B117"/>
      <c r="C117"/>
      <c r="D117"/>
      <c r="E117"/>
      <c r="F117"/>
      <c r="G117" s="31"/>
      <c r="H117"/>
    </row>
    <row r="118" spans="1:8" ht="12.75">
      <c r="A118"/>
      <c r="B118"/>
      <c r="C118"/>
      <c r="D118"/>
      <c r="E118"/>
      <c r="F118"/>
      <c r="G118" s="31"/>
      <c r="H118"/>
    </row>
    <row r="119" spans="1:8" ht="12.75">
      <c r="A119"/>
      <c r="B119"/>
      <c r="C119"/>
      <c r="D119"/>
      <c r="E119"/>
      <c r="F119"/>
      <c r="G119" s="31"/>
      <c r="H119"/>
    </row>
    <row r="120" spans="1:8" ht="12.75">
      <c r="A120"/>
      <c r="B120"/>
      <c r="C120"/>
      <c r="D120"/>
      <c r="E120"/>
      <c r="F120"/>
      <c r="G120" s="31"/>
      <c r="H120"/>
    </row>
    <row r="121" spans="1:8" ht="12.75">
      <c r="A121"/>
      <c r="B121"/>
      <c r="C121"/>
      <c r="D121"/>
      <c r="E121"/>
      <c r="F121"/>
      <c r="G121" s="31"/>
      <c r="H121"/>
    </row>
    <row r="122" spans="1:8" ht="12.75">
      <c r="A122"/>
      <c r="B122"/>
      <c r="C122"/>
      <c r="D122"/>
      <c r="E122"/>
      <c r="F122"/>
      <c r="G122" s="31"/>
      <c r="H122"/>
    </row>
    <row r="123" spans="1:8" ht="12.75">
      <c r="A123"/>
      <c r="B123"/>
      <c r="C123"/>
      <c r="D123"/>
      <c r="E123"/>
      <c r="F123"/>
      <c r="G123" s="31"/>
      <c r="H123"/>
    </row>
    <row r="124" spans="1:8" ht="12.75">
      <c r="A124"/>
      <c r="B124"/>
      <c r="C124"/>
      <c r="D124"/>
      <c r="E124"/>
      <c r="F124"/>
      <c r="G124" s="31"/>
      <c r="H124"/>
    </row>
    <row r="125" spans="1:8" ht="12.75">
      <c r="A125"/>
      <c r="B125"/>
      <c r="C125"/>
      <c r="D125"/>
      <c r="E125"/>
      <c r="F125"/>
      <c r="G125" s="31"/>
      <c r="H125"/>
    </row>
    <row r="126" spans="1:8" ht="12.75">
      <c r="A126"/>
      <c r="B126"/>
      <c r="C126"/>
      <c r="D126"/>
      <c r="E126"/>
      <c r="F126"/>
      <c r="G126" s="31"/>
      <c r="H126"/>
    </row>
    <row r="127" spans="1:8" ht="12.75">
      <c r="A127"/>
      <c r="B127"/>
      <c r="C127"/>
      <c r="D127"/>
      <c r="E127"/>
      <c r="F127"/>
      <c r="G127" s="31"/>
      <c r="H127"/>
    </row>
    <row r="128" spans="1:8" ht="12.75">
      <c r="A128"/>
      <c r="B128"/>
      <c r="C128"/>
      <c r="D128"/>
      <c r="E128"/>
      <c r="F128"/>
      <c r="G128" s="31"/>
      <c r="H128"/>
    </row>
    <row r="129" spans="1:8" ht="12.75">
      <c r="A129"/>
      <c r="B129"/>
      <c r="C129"/>
      <c r="D129"/>
      <c r="E129"/>
      <c r="F129"/>
      <c r="G129" s="31"/>
      <c r="H129"/>
    </row>
    <row r="130" spans="1:8" ht="12.75">
      <c r="A130"/>
      <c r="B130"/>
      <c r="C130"/>
      <c r="D130"/>
      <c r="E130"/>
      <c r="F130"/>
      <c r="G130" s="31"/>
      <c r="H130"/>
    </row>
    <row r="131" spans="1:8" ht="12.75">
      <c r="A131"/>
      <c r="B131"/>
      <c r="C131"/>
      <c r="D131"/>
      <c r="E131"/>
      <c r="F131"/>
      <c r="G131" s="31"/>
      <c r="H131"/>
    </row>
    <row r="132" spans="1:8" ht="12.75">
      <c r="A132"/>
      <c r="B132"/>
      <c r="C132"/>
      <c r="D132"/>
      <c r="E132"/>
      <c r="F132"/>
      <c r="G132" s="31"/>
      <c r="H132"/>
    </row>
    <row r="133" spans="1:8" ht="12.75">
      <c r="A133"/>
      <c r="B133"/>
      <c r="C133"/>
      <c r="D133"/>
      <c r="E133"/>
      <c r="F133"/>
      <c r="G133" s="31"/>
      <c r="H133"/>
    </row>
    <row r="134" spans="1:8" ht="12.75">
      <c r="A134"/>
      <c r="B134"/>
      <c r="C134"/>
      <c r="D134"/>
      <c r="E134"/>
      <c r="F134"/>
      <c r="G134" s="31"/>
      <c r="H134"/>
    </row>
    <row r="135" spans="1:8" ht="12.75">
      <c r="A135"/>
      <c r="B135"/>
      <c r="C135"/>
      <c r="D135"/>
      <c r="E135"/>
      <c r="F135"/>
      <c r="G135" s="31"/>
      <c r="H135"/>
    </row>
    <row r="136" spans="1:8" ht="12.75">
      <c r="A136"/>
      <c r="B136"/>
      <c r="C136"/>
      <c r="D136"/>
      <c r="E136"/>
      <c r="F136"/>
      <c r="G136" s="31"/>
      <c r="H136"/>
    </row>
    <row r="137" spans="1:8" ht="12.75">
      <c r="A137"/>
      <c r="B137"/>
      <c r="C137"/>
      <c r="D137"/>
      <c r="E137"/>
      <c r="F137"/>
      <c r="G137" s="31"/>
      <c r="H137"/>
    </row>
    <row r="138" spans="1:8" ht="12.75">
      <c r="A138"/>
      <c r="B138"/>
      <c r="C138"/>
      <c r="D138"/>
      <c r="E138"/>
      <c r="F138"/>
      <c r="G138" s="31"/>
      <c r="H138"/>
    </row>
    <row r="139" spans="1:8" ht="12.75">
      <c r="A139"/>
      <c r="B139"/>
      <c r="C139"/>
      <c r="D139"/>
      <c r="E139"/>
      <c r="F139"/>
      <c r="G139" s="31"/>
      <c r="H139"/>
    </row>
    <row r="140" spans="1:8" ht="12.75">
      <c r="A140"/>
      <c r="B140"/>
      <c r="C140"/>
      <c r="D140"/>
      <c r="E140"/>
      <c r="F140"/>
      <c r="G140" s="31"/>
      <c r="H140"/>
    </row>
    <row r="141" spans="1:8" ht="12.75">
      <c r="A141"/>
      <c r="B141"/>
      <c r="C141"/>
      <c r="D141"/>
      <c r="E141"/>
      <c r="F141"/>
      <c r="G141" s="31"/>
      <c r="H141"/>
    </row>
    <row r="142" spans="1:8" ht="12.75">
      <c r="A142"/>
      <c r="B142"/>
      <c r="C142"/>
      <c r="D142"/>
      <c r="E142"/>
      <c r="F142"/>
      <c r="G142" s="31"/>
      <c r="H142"/>
    </row>
    <row r="143" spans="1:8" ht="12.75">
      <c r="A143"/>
      <c r="B143"/>
      <c r="C143"/>
      <c r="D143"/>
      <c r="E143"/>
      <c r="F143"/>
      <c r="G143" s="31"/>
      <c r="H143"/>
    </row>
  </sheetData>
  <mergeCells count="5">
    <mergeCell ref="A2:G2"/>
    <mergeCell ref="A46:G46"/>
    <mergeCell ref="A49:G49"/>
    <mergeCell ref="A48:G48"/>
    <mergeCell ref="A47:G47"/>
  </mergeCells>
  <printOptions/>
  <pageMargins left="0.75" right="0.75" top="0.68" bottom="0.69" header="0.5" footer="0.5"/>
  <pageSetup fitToHeight="1" fitToWidth="1" horizontalDpi="600" verticalDpi="600" orientation="landscape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E345E8-4768-47C4-82F7-3AE9F3659B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henryk</cp:lastModifiedBy>
  <cp:lastPrinted>2013-04-29T19:19:11Z</cp:lastPrinted>
  <dcterms:created xsi:type="dcterms:W3CDTF">2006-04-10T21:55:54Z</dcterms:created>
  <dcterms:modified xsi:type="dcterms:W3CDTF">2013-05-20T17:04:15Z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