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5461" yWindow="285" windowWidth="22920" windowHeight="9435" firstSheet="2" activeTab="2"/>
  </bookViews>
  <sheets>
    <sheet name="1.  Instructions" sheetId="3" state="hidden" r:id="rId1"/>
    <sheet name="2a.  Simple Form Data Entry" sheetId="2" state="hidden" r:id="rId2"/>
    <sheet name="3a.  Simple Form Fiscal Note" sheetId="1" r:id="rId3"/>
    <sheet name="2b.  Complex Form Data Entry" sheetId="9" state="hidden" r:id="rId4"/>
    <sheet name="3b.  Complex Form Fiscal Note" sheetId="10" state="hidden" r:id="rId5"/>
    <sheet name="Sheet1" sheetId="11" state="hidden" r:id="rId6"/>
  </sheets>
  <definedNames>
    <definedName name="_xlnm.Print_Area" localSheetId="2">'3a.  Simple Form Fiscal Note'!$A$1:$S$122</definedName>
    <definedName name="_xlnm.Print_Area" localSheetId="4">'3b.  Complex Form Fiscal Note'!$A$1:$S$133</definedName>
  </definedNames>
  <calcPr calcId="152511"/>
</workbook>
</file>

<file path=xl/sharedStrings.xml><?xml version="1.0" encoding="utf-8"?>
<sst xmlns="http://schemas.openxmlformats.org/spreadsheetml/2006/main" count="695" uniqueCount="184">
  <si>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</si>
  <si>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</si>
  <si>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</si>
  <si>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</si>
  <si>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</si>
  <si>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</si>
  <si>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</si>
  <si>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</si>
  <si>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</si>
  <si>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</si>
  <si>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</si>
  <si>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</si>
  <si>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</si>
  <si>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</si>
  <si>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</si>
  <si>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</si>
  <si>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</si>
  <si>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</si>
  <si>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</si>
  <si>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</si>
  <si>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</si>
  <si>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</si>
  <si>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</si>
  <si>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</si>
  <si>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</si>
  <si>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</si>
  <si>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</si>
  <si>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</si>
  <si>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</si>
  <si>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</si>
  <si>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</si>
  <si>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</si>
  <si>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</si>
  <si>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</si>
  <si>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</si>
  <si>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</si>
  <si>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</si>
  <si>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</si>
  <si>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</si>
  <si>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</si>
  <si>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</si>
  <si>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</si>
  <si>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</si>
  <si>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</si>
  <si>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</si>
  <si>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</si>
  <si>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</si>
  <si>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</si>
  <si>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</si>
  <si>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</si>
  <si>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</si>
  <si>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</si>
  <si>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</si>
  <si>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</si>
  <si>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</si>
  <si>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</si>
  <si>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</si>
  <si>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</si>
  <si>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</si>
  <si>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</si>
  <si>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</si>
  <si>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</si>
  <si>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</si>
  <si>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</si>
  <si>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</si>
  <si>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</si>
  <si>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</si>
  <si>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</si>
  <si>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</si>
  <si>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</si>
  <si>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</si>
  <si>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</si>
  <si>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</si>
  <si>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</si>
  <si>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</si>
  <si>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</si>
  <si>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</si>
  <si>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</si>
  <si>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</si>
  <si>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</si>
  <si>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</si>
  <si>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</si>
  <si>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</si>
  <si>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</si>
  <si>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</si>
  <si>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</si>
  <si>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</si>
  <si>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</si>
  <si>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</si>
  <si>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</si>
  <si>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</si>
  <si>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</si>
  <si>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</si>
  <si>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</si>
  <si>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</si>
  <si>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</si>
  <si>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</si>
  <si>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</si>
  <si>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</si>
  <si>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</si>
  <si>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</si>
  <si>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</si>
  <si>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</si>
  <si>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</si>
  <si>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</si>
  <si>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</si>
  <si>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</si>
  <si>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</si>
  <si>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</si>
  <si>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</si>
  <si>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</si>
  <si>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</si>
  <si>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</si>
  <si>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</si>
  <si>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</si>
  <si>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r>
      <rPr>
        <vertAlign val="superscript"/>
        <sz val="10.5"/>
        <rFont val="Univers"/>
        <family val="2"/>
      </rPr>
      <t>1</t>
    </r>
  </si>
  <si>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</si>
  <si>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</si>
  <si>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</si>
  <si>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</si>
  <si>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</si>
  <si>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</si>
  <si>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</si>
  <si>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 xml:space="preserve">- </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</si>
  <si>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</si>
  <si>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</si>
  <si>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Complex Form Data Entry</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</si>
  <si>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</si>
  <si>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</si>
  <si>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</si>
  <si>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</si>
  <si>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</si>
  <si>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</si>
  <si>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r>
      <t xml:space="preserve">KING COUNTY FISCAL NOTE </t>
    </r>
    <r>
      <rPr>
        <b/>
        <i/>
        <sz val="14"/>
        <color theme="1"/>
        <rFont val="Univers"/>
        <family val="2"/>
      </rPr>
      <t>- Property Leases and Sales (continued)</t>
    </r>
  </si>
  <si>
    <t>An NPV analysis was not performed because …</t>
  </si>
  <si>
    <t>$5,000</t>
  </si>
  <si>
    <t>$3,000</t>
  </si>
  <si>
    <t>Total 6-Year CIP Outyear Planning Level Costs</t>
  </si>
  <si>
    <t>Total 6-Year CIP Outyear Planning Levele Costs</t>
  </si>
  <si>
    <t>First year of current biennium (in XXXX format, should be odd number).</t>
  </si>
  <si>
    <t>Enter additional notes as necessary directly in fiscal note form</t>
  </si>
  <si>
    <t>-</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</si>
  <si>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</si>
  <si>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</si>
  <si>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</si>
  <si>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</si>
  <si>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</si>
  <si>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</si>
  <si>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r>
      <t>Expenditures from:</t>
    </r>
    <r>
      <rPr>
        <vertAlign val="superscript"/>
        <sz val="10.5"/>
        <rFont val="Univers"/>
        <family val="2"/>
      </rPr>
      <t xml:space="preserve"> 2,3,4,5</t>
    </r>
  </si>
  <si>
    <t>The new revenue will be received by …</t>
  </si>
  <si>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</si>
  <si>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</si>
  <si>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</si>
  <si>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</si>
  <si>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</si>
  <si>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</si>
  <si>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</si>
  <si>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103XX SW 188th Street Surplus Property Sale</t>
  </si>
  <si>
    <t>Sale</t>
  </si>
  <si>
    <t>stand alone</t>
  </si>
  <si>
    <t>Carolyn Mock/Steve Rizika</t>
  </si>
  <si>
    <t>12/16/16</t>
  </si>
  <si>
    <t>N/A</t>
  </si>
  <si>
    <t>FMD/Real Estate Services</t>
  </si>
  <si>
    <t>A44000</t>
  </si>
  <si>
    <t>0010</t>
  </si>
  <si>
    <t>Estimated Escrow Fees</t>
  </si>
  <si>
    <t>34187 Cost Real Property Sales</t>
  </si>
  <si>
    <t>Estimated Fees to be deducted by Escrow</t>
  </si>
  <si>
    <t>39512 Sale of Property</t>
  </si>
  <si>
    <t>General Fund</t>
  </si>
  <si>
    <t>1046360</t>
  </si>
  <si>
    <t>- At assessed value of $500,000, property taxes of $6,056 will be returned annually and savings of $184 annually will be realized from elimination of Noxious Weed, Surface Water and Conservation assessments.</t>
  </si>
  <si>
    <t>RES Labor</t>
  </si>
  <si>
    <t>An NPV analysis was not performed because this is a sale of property determined to be unsuitable for affordable housing, surplus to KC needs and unique circumstances make this sale in the best interest of the public.</t>
  </si>
  <si>
    <t>Sale of 103XX SW 188th Street Vashon Island, WA, parcel 312303-9046</t>
  </si>
  <si>
    <t xml:space="preserve">- A lease with the Vashon Forest Stewards was executed in 2009 and changed to holdover status in 2014.  They will relocate prior to closing of the sale.  There will be no revenue loss to KC because the lease agreement waives the rent in exchange for public benefit  and they are only required to pay Leasehold Excise Tax that is forwarded to the State of Washington Department of Revenue. </t>
  </si>
  <si>
    <t>Sid Bender</t>
  </si>
  <si>
    <t>6.</t>
  </si>
  <si>
    <t>This is a General Fund property with proceeds proposed for allocation to DNRP/Parks for the property acquisition described in footnote #5 above.  Rather than proposed a GF Transfer budget supplemental, a direct transfer to DNRP/Parks is a substitute proceeds transfer process.</t>
  </si>
  <si>
    <t>- The sale of this property is in connection with DNRP purchase of the Mukai Barreling Plant property for historic preservation purposes using previously approved acquisition budget.</t>
  </si>
  <si>
    <t>- Net proceeds of this sale are proposed to be used for the stabilization/rehabilitation of the Mukai Barreling Plant and cover expenses related to relocation of the Vashon Forest Stewards.</t>
  </si>
  <si>
    <t>The net proceeds of this transaction provide revenue backing for a concurrently transmitted supplemental budget ordinance for facility stabilization/rehabilitation.</t>
  </si>
  <si>
    <t>The net proceeds of this transaction provide revenue backing for a concurrently transmitted supplemental budget ordinance for facility stabilization/rehabilitation and other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</si>
</sst>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7">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8">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right/>
      <top style="double"/>
      <bottom style="double"/>
    </border>
    <border>
      <left/>
      <right style="medium"/>
      <top style="thin"/>
      <bottom style="thin"/>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style="medium"/>
      <bottom style="thin"/>
    </border>
    <border>
      <left style="medium"/>
      <right/>
      <top style="medium"/>
      <bottom/>
    </border>
    <border>
      <left/>
      <right style="medium"/>
      <top style="medium"/>
      <bottom/>
    </border>
    <border>
      <left/>
      <right/>
      <top style="medium"/>
      <bottom/>
    </border>
    <border>
      <left/>
      <right style="medium"/>
      <top/>
      <bottom style="thin"/>
    </border>
    <border>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3">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9" fillId="0" borderId="0" xfId="0" applyFont="1" applyBorder="1" applyAlignment="1">
      <alignment horizontal="left" vertical="center" wrapText="1"/>
    </xf>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19" fillId="0" borderId="0" xfId="0" applyFont="1" applyBorder="1" applyAlignment="1" quotePrefix="1">
      <alignment horizontal="left" vertical="center" wrapText="1"/>
    </xf>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0" fontId="1" fillId="0" borderId="0" xfId="0"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6"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5"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31" fillId="0" borderId="0" xfId="0" applyFont="1" applyAlignment="1" applyProtection="1">
      <alignment horizontal="center"/>
      <protection locked="0"/>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40" fillId="0" borderId="24" xfId="0" applyFont="1" applyFill="1" applyBorder="1" applyAlignment="1" applyProtection="1">
      <alignment vertical="top" wrapText="1"/>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49" xfId="0" applyFont="1" applyBorder="1" applyAlignment="1" applyProtection="1">
      <alignment horizontal="center"/>
      <protection/>
    </xf>
    <xf numFmtId="0" fontId="32" fillId="0" borderId="0" xfId="0" applyFont="1" applyBorder="1" applyProtection="1">
      <protection/>
    </xf>
    <xf numFmtId="0" fontId="33" fillId="0" borderId="49"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4" fillId="0" borderId="0" xfId="0" applyFont="1" applyBorder="1" applyAlignment="1" applyProtection="1" quotePrefix="1">
      <alignment vertical="center" wrapText="1"/>
      <protection/>
    </xf>
    <xf numFmtId="0" fontId="35" fillId="0" borderId="0" xfId="0" applyFont="1" applyBorder="1" applyProtection="1">
      <protection/>
    </xf>
    <xf numFmtId="0" fontId="33" fillId="0" borderId="0" xfId="0" applyFont="1" applyBorder="1" applyProtection="1">
      <protection/>
    </xf>
    <xf numFmtId="0" fontId="40" fillId="0" borderId="0" xfId="0" applyFont="1" applyBorder="1" applyAlignment="1" applyProtection="1" quotePrefix="1">
      <alignment vertical="center" wrapText="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21" fillId="0" borderId="50"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0" fontId="21" fillId="0" borderId="0" xfId="0" applyFont="1" applyFill="1" applyBorder="1" applyAlignment="1">
      <alignment horizontal="lef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xf numFmtId="0" fontId="19" fillId="0" borderId="0" xfId="0" applyFont="1" applyBorder="1" applyAlignment="1">
      <alignment horizontal="left" vertical="center" wrapText="1"/>
    </xf>
    <xf numFmtId="167" fontId="33" fillId="5" borderId="31" xfId="0" applyNumberFormat="1" applyFont="1" applyFill="1" applyBorder="1" applyAlignment="1" applyProtection="1">
      <alignment horizontal="center" vertical="center"/>
      <protection locked="0"/>
    </xf>
    <xf numFmtId="0" fontId="21"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xf numFmtId="0" fontId="1" fillId="0" borderId="6" xfId="0" applyFont="1" applyFill="1" applyBorder="1" applyAlignment="1">
      <alignment horizontal="right"/>
    </xf>
    <xf numFmtId="0" fontId="1" fillId="0" borderId="52" xfId="0" applyFont="1" applyFill="1" applyBorder="1" applyAlignment="1">
      <alignment horizontal="right"/>
    </xf>
    <xf numFmtId="3" fontId="1" fillId="0" borderId="0" xfId="0" applyNumberFormat="1" applyFont="1" applyBorder="1" applyAlignment="1">
      <alignment horizontal="center"/>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0"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166" fontId="33" fillId="5" borderId="31" xfId="16" applyNumberFormat="1" applyFont="1" applyFill="1" applyBorder="1" applyAlignment="1" applyProtection="1" quotePrefix="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14" fontId="35" fillId="3" borderId="27" xfId="0" applyNumberFormat="1" applyFont="1" applyFill="1" applyBorder="1" applyAlignment="1" applyProtection="1">
      <alignment horizontal="left" vertical="top"/>
      <protection locked="0"/>
    </xf>
    <xf numFmtId="0" fontId="33" fillId="3" borderId="31" xfId="0" applyFont="1" applyFill="1" applyBorder="1" applyAlignment="1" applyProtection="1" quotePrefix="1">
      <alignment horizontal="left" vertical="top"/>
      <protection locked="0"/>
    </xf>
    <xf numFmtId="14" fontId="21" fillId="0" borderId="0" xfId="0" applyNumberFormat="1" applyFont="1" applyFill="1" applyBorder="1" applyAlignment="1">
      <alignment horizontal="left"/>
    </xf>
    <xf numFmtId="0" fontId="32" fillId="0" borderId="21" xfId="0" applyFont="1" applyBorder="1" applyAlignment="1" applyProtection="1">
      <alignment vertical="top" wrapText="1"/>
      <protection/>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0" fontId="40" fillId="0" borderId="0" xfId="0" applyFont="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32" fillId="0" borderId="49" xfId="0" applyFont="1" applyBorder="1" applyAlignment="1" applyProtection="1">
      <alignment horizontal="center" wrapText="1"/>
      <protection/>
    </xf>
    <xf numFmtId="0" fontId="32" fillId="0" borderId="49" xfId="0" applyFont="1" applyBorder="1" applyAlignment="1" applyProtection="1">
      <alignment horizontal="center"/>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32" fillId="0" borderId="0" xfId="0" applyFont="1" applyBorder="1" applyAlignment="1" applyProtection="1">
      <alignment horizontal="center"/>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2" fillId="0" borderId="49" xfId="0" applyFont="1" applyBorder="1" applyAlignment="1" applyProtection="1">
      <alignment horizontal="center" vertical="center"/>
      <protection/>
    </xf>
    <xf numFmtId="0" fontId="40" fillId="0" borderId="0" xfId="0" applyFont="1" applyBorder="1" applyAlignment="1" applyProtection="1">
      <alignment vertic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40" fillId="0" borderId="0" xfId="0" applyFont="1" applyFill="1" applyBorder="1" applyAlignment="1" applyProtection="1" quotePrefix="1">
      <alignment vertical="top" wrapText="1"/>
      <protection/>
    </xf>
    <xf numFmtId="0" fontId="35" fillId="0" borderId="0" xfId="0" applyFont="1" applyFill="1" applyBorder="1" applyAlignment="1" applyProtection="1">
      <alignment wrapText="1"/>
      <protection/>
    </xf>
    <xf numFmtId="0" fontId="35" fillId="0" borderId="0" xfId="0" applyFont="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3" fillId="3" borderId="27"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42" fillId="0" borderId="0" xfId="0" applyFont="1" applyBorder="1" applyAlignment="1" applyProtection="1">
      <alignment vertical="top" wrapText="1"/>
      <protection locked="0"/>
    </xf>
    <xf numFmtId="0" fontId="3" fillId="6" borderId="54" xfId="0" applyFont="1" applyFill="1" applyBorder="1" applyAlignment="1">
      <alignment horizontal="center" vertical="center"/>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1" fillId="0" borderId="23" xfId="0" applyFont="1" applyBorder="1" applyAlignment="1">
      <alignment wrapText="1"/>
    </xf>
    <xf numFmtId="0" fontId="21" fillId="0" borderId="9" xfId="0" applyFont="1" applyBorder="1" applyAlignment="1">
      <alignment wrapText="1"/>
    </xf>
    <xf numFmtId="0" fontId="21" fillId="0" borderId="23" xfId="0" applyFont="1" applyFill="1" applyBorder="1" applyAlignment="1">
      <alignment wrapText="1"/>
    </xf>
    <xf numFmtId="0" fontId="21" fillId="0" borderId="9" xfId="0" applyFont="1" applyFill="1" applyBorder="1" applyAlignment="1">
      <alignment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66" fontId="1" fillId="0" borderId="8" xfId="16" applyNumberFormat="1" applyFont="1" applyBorder="1" applyAlignment="1">
      <alignment horizontal="center"/>
    </xf>
    <xf numFmtId="166" fontId="1" fillId="0" borderId="55" xfId="16" applyNumberFormat="1" applyFont="1" applyBorder="1" applyAlignment="1">
      <alignment horizontal="center"/>
    </xf>
    <xf numFmtId="166" fontId="2" fillId="0" borderId="53" xfId="16" applyNumberFormat="1" applyFont="1" applyBorder="1" applyAlignment="1">
      <alignment horizontal="center"/>
    </xf>
    <xf numFmtId="166" fontId="2" fillId="0" borderId="56" xfId="16" applyNumberFormat="1" applyFont="1" applyBorder="1" applyAlignment="1">
      <alignment horizontal="center"/>
    </xf>
    <xf numFmtId="0" fontId="21" fillId="0" borderId="57" xfId="0" applyFont="1" applyFill="1" applyBorder="1" applyAlignment="1">
      <alignment horizontal="left"/>
    </xf>
    <xf numFmtId="0" fontId="21" fillId="0" borderId="58" xfId="0" applyFont="1" applyFill="1" applyBorder="1" applyAlignment="1">
      <alignment horizontal="left"/>
    </xf>
    <xf numFmtId="0" fontId="21" fillId="0" borderId="59" xfId="0" applyFont="1" applyFill="1" applyBorder="1" applyAlignment="1">
      <alignment horizontal="left"/>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23" xfId="0" applyFont="1" applyBorder="1" applyAlignment="1">
      <alignment vertical="top" wrapText="1"/>
    </xf>
    <xf numFmtId="0" fontId="21" fillId="0" borderId="9" xfId="0" applyFont="1" applyBorder="1" applyAlignment="1">
      <alignment vertical="top" wrapText="1"/>
    </xf>
    <xf numFmtId="0" fontId="1" fillId="0" borderId="50" xfId="0" applyFont="1" applyBorder="1" applyAlignment="1">
      <alignment horizontal="center" wrapText="1"/>
    </xf>
    <xf numFmtId="0" fontId="1" fillId="0" borderId="51" xfId="0" applyFont="1" applyBorder="1" applyAlignment="1">
      <alignment horizontal="center" wrapText="1"/>
    </xf>
    <xf numFmtId="0" fontId="21" fillId="0" borderId="60" xfId="0" applyFont="1" applyBorder="1" applyAlignment="1">
      <alignment horizontal="center" wrapText="1"/>
    </xf>
    <xf numFmtId="0" fontId="21" fillId="0" borderId="61" xfId="0" applyFont="1" applyBorder="1" applyAlignment="1">
      <alignment horizontal="center" wrapText="1"/>
    </xf>
    <xf numFmtId="3" fontId="10" fillId="0" borderId="0" xfId="0" applyNumberFormat="1" applyFont="1" applyAlignment="1">
      <alignment vertical="top" wrapText="1"/>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0" xfId="0" applyFont="1" applyBorder="1" applyAlignment="1">
      <alignment horizontal="center" wrapText="1"/>
    </xf>
    <xf numFmtId="0" fontId="21" fillId="0" borderId="51" xfId="0" applyFont="1" applyBorder="1" applyAlignment="1">
      <alignment horizontal="center" wrapText="1"/>
    </xf>
    <xf numFmtId="166" fontId="1" fillId="0" borderId="57" xfId="16" applyNumberFormat="1" applyFont="1" applyBorder="1" applyAlignment="1">
      <alignment horizontal="center"/>
    </xf>
    <xf numFmtId="166" fontId="1" fillId="0" borderId="62" xfId="16" applyNumberFormat="1" applyFont="1" applyBorder="1" applyAlignment="1">
      <alignment horizontal="center"/>
    </xf>
    <xf numFmtId="3" fontId="1" fillId="0" borderId="63" xfId="0" applyNumberFormat="1" applyFont="1" applyBorder="1" applyAlignment="1">
      <alignment horizontal="center" vertical="center" wrapText="1"/>
    </xf>
    <xf numFmtId="3" fontId="1" fillId="0" borderId="64"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0" fontId="1" fillId="0" borderId="0" xfId="0" applyFont="1"/>
    <xf numFmtId="0" fontId="10" fillId="0" borderId="0" xfId="0" applyFont="1" applyFill="1" applyAlignment="1">
      <alignment wrapText="1"/>
    </xf>
    <xf numFmtId="0" fontId="10" fillId="0" borderId="0" xfId="0" applyFont="1" applyFill="1" applyAlignment="1">
      <alignment/>
    </xf>
    <xf numFmtId="0" fontId="21" fillId="0" borderId="50" xfId="0" applyFont="1" applyFill="1" applyBorder="1" applyAlignment="1">
      <alignment horizontal="center" wrapText="1"/>
    </xf>
    <xf numFmtId="0" fontId="21" fillId="0" borderId="18" xfId="0" applyFont="1" applyFill="1" applyBorder="1" applyAlignment="1">
      <alignment horizontal="center" wrapText="1"/>
    </xf>
    <xf numFmtId="0" fontId="10" fillId="0" borderId="0" xfId="0" applyNumberFormat="1" applyFont="1" applyAlignment="1">
      <alignment horizontal="left" vertical="top" wrapText="1"/>
    </xf>
    <xf numFmtId="0" fontId="26" fillId="0" borderId="0" xfId="0" applyFont="1" applyAlignment="1">
      <alignment horizontal="center"/>
    </xf>
    <xf numFmtId="0" fontId="3" fillId="6" borderId="54" xfId="0" applyFont="1" applyFill="1" applyBorder="1" applyAlignment="1">
      <alignment horizontal="center" vertical="center"/>
    </xf>
    <xf numFmtId="0" fontId="14" fillId="6" borderId="54"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6" xfId="0" applyFont="1" applyBorder="1" applyAlignment="1">
      <alignment vertical="top"/>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65" xfId="0" applyFont="1" applyBorder="1" applyAlignment="1">
      <alignment horizontal="left"/>
    </xf>
    <xf numFmtId="0" fontId="1" fillId="0" borderId="64" xfId="0" applyFont="1" applyBorder="1" applyAlignment="1">
      <alignment horizontal="left"/>
    </xf>
    <xf numFmtId="0" fontId="1" fillId="0" borderId="63"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1" fillId="0" borderId="63" xfId="0" applyFont="1" applyBorder="1"/>
    <xf numFmtId="0" fontId="21" fillId="0" borderId="65" xfId="0" applyFont="1" applyBorder="1"/>
    <xf numFmtId="0" fontId="21" fillId="0" borderId="38" xfId="0" applyFont="1" applyBorder="1"/>
    <xf numFmtId="0" fontId="21" fillId="0" borderId="53" xfId="0" applyFont="1" applyBorder="1"/>
    <xf numFmtId="0" fontId="21" fillId="0" borderId="49" xfId="0" applyFont="1" applyBorder="1"/>
    <xf numFmtId="0" fontId="21" fillId="0" borderId="39" xfId="0" applyFont="1" applyBorder="1"/>
    <xf numFmtId="167" fontId="21" fillId="0" borderId="27" xfId="18" applyNumberFormat="1" applyFont="1" applyFill="1" applyBorder="1" applyAlignment="1">
      <alignment horizontal="center" vertical="center" wrapText="1"/>
    </xf>
    <xf numFmtId="167" fontId="21" fillId="0" borderId="28" xfId="18" applyNumberFormat="1" applyFont="1" applyFill="1" applyBorder="1" applyAlignment="1">
      <alignment horizontal="center" vertical="center" wrapText="1"/>
    </xf>
    <xf numFmtId="167" fontId="21" fillId="0" borderId="30" xfId="18" applyNumberFormat="1" applyFont="1" applyFill="1" applyBorder="1" applyAlignment="1">
      <alignment horizontal="center" vertical="center" wrapText="1"/>
    </xf>
    <xf numFmtId="0" fontId="10" fillId="0" borderId="0" xfId="0" applyFont="1" applyFill="1" applyAlignment="1">
      <alignment horizontal="left" wrapText="1"/>
    </xf>
    <xf numFmtId="166" fontId="1" fillId="0" borderId="7" xfId="16" applyNumberFormat="1" applyFont="1" applyBorder="1"/>
    <xf numFmtId="166" fontId="1" fillId="0" borderId="66" xfId="16" applyNumberFormat="1" applyFont="1" applyBorder="1"/>
    <xf numFmtId="166" fontId="2" fillId="0" borderId="1" xfId="16" applyNumberFormat="1" applyFont="1" applyBorder="1"/>
    <xf numFmtId="166" fontId="2" fillId="0" borderId="67" xfId="16" applyNumberFormat="1" applyFont="1" applyBorder="1"/>
    <xf numFmtId="0" fontId="21" fillId="0" borderId="5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customXml" Target="../customXml/item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9286875</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2812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42"/>
  <sheetViews>
    <sheetView showGridLines="0" zoomScale="80" zoomScaleNormal="80" workbookViewId="0" topLeftCell="A144">
      <selection activeCell="D151" sqref="D151"/>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25">
      <c r="C2" s="360" t="s">
        <v>60</v>
      </c>
      <c r="D2" s="360"/>
      <c r="E2" s="360"/>
      <c r="F2" s="360"/>
      <c r="G2" s="360"/>
      <c r="H2" s="360"/>
      <c r="I2" s="360"/>
      <c r="J2" s="360"/>
      <c r="K2" s="360"/>
      <c r="L2" s="360"/>
      <c r="M2" s="360"/>
      <c r="N2" s="178"/>
    </row>
    <row r="3" ht="14.25">
      <c r="C3" s="112"/>
    </row>
    <row r="4" spans="3:12" ht="14.25">
      <c r="C4" s="232" t="s">
        <v>67</v>
      </c>
      <c r="I4" s="176"/>
      <c r="J4" s="112" t="s">
        <v>98</v>
      </c>
      <c r="K4" s="112"/>
      <c r="L4" s="112"/>
    </row>
    <row r="5" spans="3:12" ht="14.25">
      <c r="C5" s="232" t="s">
        <v>68</v>
      </c>
      <c r="I5" s="175"/>
      <c r="J5" s="112" t="s">
        <v>97</v>
      </c>
      <c r="K5" s="112"/>
      <c r="L5" s="112"/>
    </row>
    <row r="6" ht="13.5" thickBot="1"/>
    <row r="7" spans="2:15" ht="18.7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32.25" customHeight="1" thickBot="1" thickTop="1">
      <c r="B10" s="210"/>
      <c r="C10" s="259" t="s">
        <v>151</v>
      </c>
      <c r="D10" s="235"/>
      <c r="E10" s="235"/>
      <c r="F10" s="235"/>
      <c r="G10" s="138" t="s">
        <v>175</v>
      </c>
      <c r="H10" s="139"/>
      <c r="I10" s="139"/>
      <c r="J10" s="139"/>
      <c r="K10" s="139"/>
      <c r="L10" s="139"/>
      <c r="M10" s="140"/>
      <c r="N10" s="116"/>
      <c r="O10" s="211"/>
    </row>
    <row r="11" spans="2:15" ht="15" thickBot="1">
      <c r="B11" s="210"/>
      <c r="C11" s="237" t="s">
        <v>0</v>
      </c>
      <c r="D11" s="372" t="s">
        <v>76</v>
      </c>
      <c r="E11" s="372"/>
      <c r="F11" s="373"/>
      <c r="G11" s="138" t="s">
        <v>157</v>
      </c>
      <c r="H11" s="139"/>
      <c r="I11" s="139"/>
      <c r="J11" s="139"/>
      <c r="K11" s="139"/>
      <c r="L11" s="139"/>
      <c r="M11" s="140"/>
      <c r="N11" s="116"/>
      <c r="O11" s="212"/>
    </row>
    <row r="12" spans="2:15" ht="15" thickBot="1">
      <c r="B12" s="210"/>
      <c r="C12" s="238" t="s">
        <v>1</v>
      </c>
      <c r="D12" s="374" t="s">
        <v>75</v>
      </c>
      <c r="E12" s="374"/>
      <c r="F12" s="375"/>
      <c r="G12" s="138" t="s">
        <v>163</v>
      </c>
      <c r="H12" s="139"/>
      <c r="I12" s="139"/>
      <c r="J12" s="139"/>
      <c r="K12" s="139"/>
      <c r="L12" s="139"/>
      <c r="M12" s="140"/>
      <c r="N12" s="116"/>
      <c r="O12" s="213"/>
    </row>
    <row r="13" spans="2:15" ht="15" thickBot="1">
      <c r="B13" s="210"/>
      <c r="C13" s="238" t="s">
        <v>10</v>
      </c>
      <c r="D13" s="374" t="s">
        <v>74</v>
      </c>
      <c r="E13" s="374"/>
      <c r="F13" s="375"/>
      <c r="G13" s="138" t="s">
        <v>158</v>
      </c>
      <c r="H13" s="139"/>
      <c r="I13" s="139"/>
      <c r="J13" s="139"/>
      <c r="K13" s="139"/>
      <c r="L13" s="139"/>
      <c r="M13" s="140"/>
      <c r="N13" s="116"/>
      <c r="O13" s="214"/>
    </row>
    <row r="14" spans="2:15" ht="15" thickBot="1">
      <c r="B14" s="210"/>
      <c r="C14" s="238" t="s">
        <v>9</v>
      </c>
      <c r="D14" s="376" t="s">
        <v>73</v>
      </c>
      <c r="E14" s="374"/>
      <c r="F14" s="375"/>
      <c r="G14" s="138" t="s">
        <v>159</v>
      </c>
      <c r="H14" s="139"/>
      <c r="I14" s="139"/>
      <c r="J14" s="139"/>
      <c r="K14" s="139"/>
      <c r="L14" s="139"/>
      <c r="M14" s="140"/>
      <c r="N14" s="116"/>
      <c r="O14" s="213"/>
    </row>
    <row r="15" spans="2:15" ht="15" thickBot="1">
      <c r="B15" s="210"/>
      <c r="C15" s="239" t="s">
        <v>2</v>
      </c>
      <c r="D15" s="374" t="s">
        <v>72</v>
      </c>
      <c r="E15" s="374"/>
      <c r="F15" s="375"/>
      <c r="G15" s="138" t="s">
        <v>160</v>
      </c>
      <c r="H15" s="139"/>
      <c r="I15" s="139"/>
      <c r="J15" s="139"/>
      <c r="K15" s="139"/>
      <c r="L15" s="139"/>
      <c r="M15" s="140"/>
      <c r="N15" s="116"/>
      <c r="O15" s="214"/>
    </row>
    <row r="16" spans="2:15" ht="17.25" customHeight="1" thickBot="1">
      <c r="B16" s="210"/>
      <c r="C16" s="239" t="s">
        <v>8</v>
      </c>
      <c r="D16" s="374" t="s">
        <v>103</v>
      </c>
      <c r="E16" s="374"/>
      <c r="F16" s="240"/>
      <c r="G16" s="187" t="s">
        <v>161</v>
      </c>
      <c r="H16" s="117"/>
      <c r="I16" s="117"/>
      <c r="J16" s="118"/>
      <c r="K16" s="118"/>
      <c r="L16" s="118"/>
      <c r="M16" s="118"/>
      <c r="N16" s="118"/>
      <c r="O16" s="214"/>
    </row>
    <row r="17" spans="2:15" ht="15" customHeight="1" thickBot="1">
      <c r="B17" s="210"/>
      <c r="C17" s="241" t="s">
        <v>16</v>
      </c>
      <c r="D17" s="374" t="s">
        <v>69</v>
      </c>
      <c r="E17" s="374"/>
      <c r="F17" s="375"/>
      <c r="G17" s="141" t="s">
        <v>162</v>
      </c>
      <c r="H17" s="117"/>
      <c r="I17" s="117"/>
      <c r="J17" s="118"/>
      <c r="K17" s="118"/>
      <c r="L17" s="118"/>
      <c r="M17" s="118"/>
      <c r="N17" s="118"/>
      <c r="O17" s="211"/>
    </row>
    <row r="18" spans="2:15" ht="15" thickBot="1">
      <c r="B18" s="210"/>
      <c r="C18" s="242" t="s">
        <v>27</v>
      </c>
      <c r="D18" s="372" t="s">
        <v>70</v>
      </c>
      <c r="E18" s="372"/>
      <c r="F18" s="373"/>
      <c r="G18" s="142">
        <v>500000</v>
      </c>
      <c r="H18" s="117"/>
      <c r="I18" s="117"/>
      <c r="J18" s="118"/>
      <c r="K18" s="118"/>
      <c r="L18" s="118"/>
      <c r="M18" s="118"/>
      <c r="N18" s="118"/>
      <c r="O18" s="211"/>
    </row>
    <row r="19" spans="2:16" ht="15" thickBot="1">
      <c r="B19" s="210"/>
      <c r="C19" s="242" t="s">
        <v>38</v>
      </c>
      <c r="D19" s="372" t="s">
        <v>139</v>
      </c>
      <c r="E19" s="372"/>
      <c r="F19" s="373"/>
      <c r="G19" s="188">
        <v>2017</v>
      </c>
      <c r="H19" s="117"/>
      <c r="I19" s="117"/>
      <c r="J19" s="118"/>
      <c r="K19" s="118"/>
      <c r="L19" s="118"/>
      <c r="M19" s="118"/>
      <c r="N19" s="118"/>
      <c r="O19" s="211"/>
      <c r="P19" s="215"/>
    </row>
    <row r="20" spans="2:15" ht="29.25" thickBot="1">
      <c r="B20" s="210"/>
      <c r="C20" s="243"/>
      <c r="D20" s="244"/>
      <c r="E20" s="244"/>
      <c r="F20" s="244"/>
      <c r="G20" s="364" t="s">
        <v>34</v>
      </c>
      <c r="H20" s="364"/>
      <c r="I20" s="364"/>
      <c r="J20" s="246" t="s">
        <v>35</v>
      </c>
      <c r="K20" s="247" t="s">
        <v>5</v>
      </c>
      <c r="L20" s="247" t="s">
        <v>104</v>
      </c>
      <c r="O20" s="211"/>
    </row>
    <row r="21" spans="2:15" ht="15" thickBot="1">
      <c r="B21" s="210"/>
      <c r="C21" s="243" t="s">
        <v>61</v>
      </c>
      <c r="D21" s="245" t="s">
        <v>71</v>
      </c>
      <c r="E21" s="245"/>
      <c r="F21" s="245"/>
      <c r="G21" s="143" t="s">
        <v>163</v>
      </c>
      <c r="H21" s="144"/>
      <c r="I21" s="145"/>
      <c r="J21" s="146" t="s">
        <v>164</v>
      </c>
      <c r="K21" s="146">
        <v>440</v>
      </c>
      <c r="L21" s="335" t="s">
        <v>165</v>
      </c>
      <c r="O21" s="211"/>
    </row>
    <row r="22" spans="2:15" ht="15" thickBot="1">
      <c r="B22" s="210"/>
      <c r="C22" s="243"/>
      <c r="D22" s="245"/>
      <c r="E22" s="245"/>
      <c r="F22" s="245"/>
      <c r="G22" s="143" t="s">
        <v>170</v>
      </c>
      <c r="H22" s="144"/>
      <c r="I22" s="145"/>
      <c r="J22" s="146"/>
      <c r="K22" s="146"/>
      <c r="L22" s="335" t="s">
        <v>165</v>
      </c>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5" hidden="1" thickBot="1">
      <c r="B27" s="210"/>
      <c r="C27" s="243"/>
      <c r="D27" s="229"/>
      <c r="E27" s="244"/>
      <c r="F27" s="244"/>
      <c r="G27" s="113"/>
      <c r="H27" s="119"/>
      <c r="I27" s="119"/>
      <c r="J27" s="121"/>
      <c r="K27" s="121"/>
      <c r="L27" s="121"/>
      <c r="M27" s="121"/>
      <c r="N27" s="121"/>
      <c r="O27" s="211"/>
    </row>
    <row r="28" spans="2:15" ht="1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t="s">
        <v>171</v>
      </c>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5" thickBot="1">
      <c r="B32" s="217"/>
      <c r="C32" s="123"/>
      <c r="D32" s="123"/>
      <c r="E32" s="123"/>
      <c r="F32" s="123"/>
      <c r="G32" s="123"/>
      <c r="H32" s="123"/>
      <c r="I32" s="123"/>
      <c r="J32" s="124"/>
      <c r="K32" s="124"/>
      <c r="L32" s="124"/>
      <c r="M32" s="124"/>
      <c r="N32" s="124"/>
      <c r="O32" s="218"/>
    </row>
    <row r="33" spans="2:15" ht="14.25" thickBot="1" thickTop="1">
      <c r="B33" s="116"/>
      <c r="C33" s="125"/>
      <c r="D33" s="125"/>
      <c r="E33" s="125"/>
      <c r="F33" s="125"/>
      <c r="G33" s="125"/>
      <c r="H33" s="125"/>
      <c r="I33" s="125"/>
      <c r="J33" s="116"/>
      <c r="K33" s="116"/>
      <c r="L33" s="116"/>
      <c r="M33" s="116"/>
      <c r="N33" s="116"/>
      <c r="O33" s="116"/>
    </row>
    <row r="34" spans="2:15" ht="18.7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70" t="s">
        <v>125</v>
      </c>
      <c r="D36" s="370"/>
      <c r="E36" s="370"/>
      <c r="F36" s="370"/>
      <c r="G36" s="370"/>
      <c r="H36" s="370"/>
      <c r="I36" s="370"/>
      <c r="J36" s="370"/>
      <c r="K36" s="370"/>
      <c r="L36" s="370"/>
      <c r="M36" s="370"/>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28.5" customHeight="1" thickBot="1">
      <c r="B39" s="210"/>
      <c r="C39" s="323" t="s">
        <v>143</v>
      </c>
      <c r="D39" s="390" t="s">
        <v>144</v>
      </c>
      <c r="E39" s="390"/>
      <c r="F39" s="390"/>
      <c r="G39" s="195" t="s">
        <v>44</v>
      </c>
      <c r="H39" s="119"/>
      <c r="I39" s="119"/>
      <c r="J39" s="121"/>
      <c r="K39" s="121"/>
      <c r="L39" s="121"/>
      <c r="M39" s="121"/>
      <c r="N39" s="121"/>
      <c r="O39" s="211"/>
    </row>
    <row r="40" spans="2:15" ht="28.5" customHeight="1" thickBot="1">
      <c r="B40" s="210"/>
      <c r="C40" s="249" t="s">
        <v>36</v>
      </c>
      <c r="D40" s="380" t="s">
        <v>77</v>
      </c>
      <c r="E40" s="380"/>
      <c r="F40" s="381"/>
      <c r="G40" s="324"/>
      <c r="H40" s="119"/>
      <c r="I40" s="119"/>
      <c r="J40" s="121"/>
      <c r="K40" s="121"/>
      <c r="L40" s="121"/>
      <c r="M40" s="121"/>
      <c r="N40" s="121"/>
      <c r="O40" s="211"/>
    </row>
    <row r="41" spans="2:15" ht="27" customHeight="1" thickBot="1">
      <c r="B41" s="210"/>
      <c r="C41" s="249" t="s">
        <v>37</v>
      </c>
      <c r="D41" s="380" t="s">
        <v>78</v>
      </c>
      <c r="E41" s="380"/>
      <c r="F41" s="381"/>
      <c r="G41" s="325"/>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84" t="s">
        <v>174</v>
      </c>
      <c r="E43" s="385"/>
      <c r="F43" s="385"/>
      <c r="G43" s="385"/>
      <c r="H43" s="385"/>
      <c r="I43" s="386"/>
      <c r="J43" s="121"/>
      <c r="K43" s="121"/>
      <c r="L43" s="121"/>
      <c r="M43" s="121"/>
      <c r="N43" s="121"/>
      <c r="O43" s="211"/>
    </row>
    <row r="44" spans="2:15" ht="13.5" thickBot="1">
      <c r="B44" s="217"/>
      <c r="C44" s="123"/>
      <c r="D44" s="123"/>
      <c r="E44" s="123"/>
      <c r="F44" s="123"/>
      <c r="G44" s="123"/>
      <c r="H44" s="123"/>
      <c r="I44" s="123"/>
      <c r="J44" s="124"/>
      <c r="K44" s="124"/>
      <c r="L44" s="124"/>
      <c r="M44" s="124"/>
      <c r="N44" s="124"/>
      <c r="O44" s="218"/>
    </row>
    <row r="45" spans="2:15" ht="14.25" thickBot="1" thickTop="1">
      <c r="B45" s="116"/>
      <c r="C45" s="125"/>
      <c r="D45" s="125"/>
      <c r="E45" s="125"/>
      <c r="F45" s="125"/>
      <c r="G45" s="125"/>
      <c r="H45" s="125"/>
      <c r="I45" s="125"/>
      <c r="J45" s="116"/>
      <c r="K45" s="116"/>
      <c r="L45" s="116"/>
      <c r="M45" s="116"/>
      <c r="N45" s="116"/>
      <c r="O45" s="116"/>
    </row>
    <row r="46" spans="2:15" ht="18.7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87" t="s">
        <v>99</v>
      </c>
      <c r="D48" s="387"/>
      <c r="E48" s="387"/>
      <c r="F48" s="387"/>
      <c r="G48" s="387"/>
      <c r="H48" s="387"/>
      <c r="I48" s="387"/>
      <c r="J48" s="387"/>
      <c r="K48" s="387"/>
      <c r="L48" s="387"/>
      <c r="M48" s="387"/>
      <c r="N48" s="189"/>
      <c r="O48" s="211"/>
    </row>
    <row r="49" spans="2:22" ht="14.25"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7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30" thickBot="1">
      <c r="B52" s="210"/>
      <c r="C52" s="256" t="s">
        <v>79</v>
      </c>
      <c r="D52" s="195" t="s">
        <v>44</v>
      </c>
      <c r="E52" s="256" t="s">
        <v>81</v>
      </c>
      <c r="F52" s="148"/>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30" thickBot="1">
      <c r="B54" s="210"/>
      <c r="C54" s="256" t="s">
        <v>80</v>
      </c>
      <c r="D54" s="195" t="s">
        <v>44</v>
      </c>
      <c r="E54" s="256" t="s">
        <v>82</v>
      </c>
      <c r="F54" s="148"/>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2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71" t="s">
        <v>20</v>
      </c>
      <c r="F57" s="371"/>
      <c r="G57" s="261">
        <f>G19</f>
        <v>2017</v>
      </c>
      <c r="H57" s="262">
        <f>G57+1</f>
        <v>2018</v>
      </c>
      <c r="I57" s="262">
        <f>H57+1</f>
        <v>2019</v>
      </c>
      <c r="J57" s="262">
        <f>I57+1</f>
        <v>2020</v>
      </c>
      <c r="K57" s="262">
        <f>J57+1</f>
        <v>2021</v>
      </c>
      <c r="L57" s="262">
        <f>K57+1</f>
        <v>2022</v>
      </c>
      <c r="M57" s="263" t="s">
        <v>41</v>
      </c>
      <c r="N57" s="263" t="str">
        <f>CONCATENATE("Sum of Revenues Prior to ",G$19)</f>
        <v>Sum of Revenues Prior to 2017</v>
      </c>
      <c r="O57" s="211"/>
    </row>
    <row r="58" spans="2:15" ht="15" thickBot="1">
      <c r="B58" s="210"/>
      <c r="C58" s="157" t="s">
        <v>163</v>
      </c>
      <c r="D58" s="158" t="s">
        <v>171</v>
      </c>
      <c r="E58" s="382" t="s">
        <v>167</v>
      </c>
      <c r="F58" s="383"/>
      <c r="G58" s="151">
        <f>+G82</f>
        <v>2400</v>
      </c>
      <c r="H58" s="151"/>
      <c r="I58" s="151"/>
      <c r="J58" s="151"/>
      <c r="K58" s="151"/>
      <c r="L58" s="151"/>
      <c r="M58" s="151"/>
      <c r="N58" s="193"/>
      <c r="O58" s="211"/>
    </row>
    <row r="59" spans="2:15" ht="15" thickBot="1">
      <c r="B59" s="210"/>
      <c r="C59" s="157" t="s">
        <v>170</v>
      </c>
      <c r="D59" s="158" t="s">
        <v>50</v>
      </c>
      <c r="E59" s="149" t="s">
        <v>169</v>
      </c>
      <c r="F59" s="150"/>
      <c r="G59" s="151">
        <f>+G18-G58-G60</f>
        <v>495600</v>
      </c>
      <c r="H59" s="151"/>
      <c r="I59" s="152"/>
      <c r="J59" s="152"/>
      <c r="K59" s="152"/>
      <c r="L59" s="152"/>
      <c r="M59" s="152"/>
      <c r="N59" s="193"/>
      <c r="O59" s="211"/>
    </row>
    <row r="60" spans="2:15" ht="15" thickBot="1">
      <c r="B60" s="210"/>
      <c r="C60" s="157"/>
      <c r="D60" s="158" t="s">
        <v>50</v>
      </c>
      <c r="E60" s="149" t="s">
        <v>168</v>
      </c>
      <c r="F60" s="150"/>
      <c r="G60" s="151">
        <f>+G88</f>
        <v>2000</v>
      </c>
      <c r="H60" s="151"/>
      <c r="I60" s="152"/>
      <c r="J60" s="308"/>
      <c r="K60" s="309"/>
      <c r="L60" s="309"/>
      <c r="M60" s="192"/>
      <c r="N60" s="193"/>
      <c r="O60" s="211"/>
    </row>
    <row r="61" spans="2:15" ht="15" hidden="1" thickBot="1">
      <c r="B61" s="210"/>
      <c r="C61" s="157"/>
      <c r="D61" s="158" t="s">
        <v>50</v>
      </c>
      <c r="E61" s="149"/>
      <c r="F61" s="150"/>
      <c r="G61" s="151"/>
      <c r="H61" s="151"/>
      <c r="I61" s="152"/>
      <c r="J61" s="151"/>
      <c r="K61" s="192"/>
      <c r="L61" s="192"/>
      <c r="M61" s="192"/>
      <c r="N61" s="193"/>
      <c r="O61" s="211"/>
    </row>
    <row r="62" spans="2:15" ht="15" hidden="1" thickBot="1">
      <c r="B62" s="210"/>
      <c r="C62" s="157"/>
      <c r="D62" s="158" t="s">
        <v>50</v>
      </c>
      <c r="E62" s="149"/>
      <c r="F62" s="150"/>
      <c r="G62" s="151"/>
      <c r="H62" s="151"/>
      <c r="I62" s="152"/>
      <c r="J62" s="151"/>
      <c r="K62" s="192"/>
      <c r="L62" s="192"/>
      <c r="M62" s="192"/>
      <c r="N62" s="193"/>
      <c r="O62" s="211"/>
    </row>
    <row r="63" spans="2:15" ht="15" hidden="1" thickBot="1">
      <c r="B63" s="210"/>
      <c r="C63" s="157"/>
      <c r="D63" s="158" t="s">
        <v>50</v>
      </c>
      <c r="E63" s="149"/>
      <c r="F63" s="150"/>
      <c r="G63" s="151"/>
      <c r="H63" s="151"/>
      <c r="I63" s="152"/>
      <c r="J63" s="151"/>
      <c r="K63" s="192"/>
      <c r="L63" s="192"/>
      <c r="M63" s="192"/>
      <c r="N63" s="193"/>
      <c r="O63" s="211"/>
    </row>
    <row r="64" spans="2:15" ht="13.5" thickBot="1">
      <c r="B64" s="210"/>
      <c r="C64" s="136"/>
      <c r="D64" s="136"/>
      <c r="E64" s="136"/>
      <c r="F64" s="136"/>
      <c r="G64" s="136"/>
      <c r="H64" s="136"/>
      <c r="I64" s="136"/>
      <c r="J64" s="137"/>
      <c r="K64" s="137"/>
      <c r="L64" s="137"/>
      <c r="M64" s="137"/>
      <c r="N64" s="116"/>
      <c r="O64" s="211"/>
    </row>
    <row r="65" spans="2:15" ht="13.5" thickTop="1">
      <c r="B65" s="210"/>
      <c r="C65" s="125"/>
      <c r="D65" s="125"/>
      <c r="E65" s="125"/>
      <c r="F65" s="125"/>
      <c r="G65" s="125"/>
      <c r="H65" s="125"/>
      <c r="I65" s="125"/>
      <c r="J65" s="116"/>
      <c r="K65" s="116"/>
      <c r="L65" s="116"/>
      <c r="M65" s="116"/>
      <c r="N65" s="116"/>
      <c r="O65" s="211"/>
    </row>
    <row r="66" spans="2:15" ht="15.7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88" t="s">
        <v>84</v>
      </c>
      <c r="D68" s="389"/>
      <c r="E68" s="389"/>
      <c r="F68" s="389"/>
      <c r="G68" s="389"/>
      <c r="H68" s="389"/>
      <c r="I68" s="389"/>
      <c r="J68" s="389"/>
      <c r="K68" s="389"/>
      <c r="L68" s="389"/>
      <c r="M68" s="389"/>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61"/>
      <c r="D69" s="361"/>
      <c r="E69" s="361"/>
      <c r="F69" s="361"/>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80" t="s">
        <v>85</v>
      </c>
      <c r="F71" s="380"/>
      <c r="G71" s="380"/>
      <c r="H71" s="380"/>
      <c r="I71" s="380"/>
      <c r="J71" s="380"/>
      <c r="K71" s="380"/>
      <c r="L71" s="380"/>
      <c r="M71" s="380"/>
      <c r="N71" s="180"/>
      <c r="O71" s="211"/>
    </row>
    <row r="72" spans="2:15" ht="13.5" customHeight="1">
      <c r="B72" s="210"/>
      <c r="C72" s="268" t="s">
        <v>25</v>
      </c>
      <c r="D72" s="269"/>
      <c r="E72" s="365" t="s">
        <v>86</v>
      </c>
      <c r="F72" s="365"/>
      <c r="G72" s="365"/>
      <c r="H72" s="365"/>
      <c r="I72" s="365"/>
      <c r="J72" s="365"/>
      <c r="K72" s="365"/>
      <c r="L72" s="365"/>
      <c r="M72" s="365"/>
      <c r="N72" s="181"/>
      <c r="O72" s="211"/>
    </row>
    <row r="73" spans="2:15" ht="14.25">
      <c r="B73" s="210"/>
      <c r="C73" s="268" t="s">
        <v>53</v>
      </c>
      <c r="D73" s="269"/>
      <c r="E73" s="365" t="s">
        <v>87</v>
      </c>
      <c r="F73" s="345"/>
      <c r="G73" s="345"/>
      <c r="H73" s="345"/>
      <c r="I73" s="345"/>
      <c r="J73" s="345"/>
      <c r="K73" s="345"/>
      <c r="L73" s="345"/>
      <c r="M73" s="345"/>
      <c r="N73" s="179"/>
      <c r="O73" s="211"/>
    </row>
    <row r="74" spans="2:15" ht="14.25">
      <c r="B74" s="210"/>
      <c r="C74" s="378" t="s">
        <v>55</v>
      </c>
      <c r="D74" s="378"/>
      <c r="E74" s="365" t="s">
        <v>88</v>
      </c>
      <c r="F74" s="345"/>
      <c r="G74" s="345"/>
      <c r="H74" s="345"/>
      <c r="I74" s="345"/>
      <c r="J74" s="345"/>
      <c r="K74" s="345"/>
      <c r="L74" s="345"/>
      <c r="M74" s="345"/>
      <c r="N74" s="179"/>
      <c r="O74" s="211"/>
    </row>
    <row r="75" spans="2:15" ht="14.25" customHeight="1">
      <c r="B75" s="210"/>
      <c r="C75" s="377" t="s">
        <v>56</v>
      </c>
      <c r="D75" s="377"/>
      <c r="E75" s="365" t="s">
        <v>89</v>
      </c>
      <c r="F75" s="365"/>
      <c r="G75" s="365"/>
      <c r="H75" s="365"/>
      <c r="I75" s="365"/>
      <c r="J75" s="365"/>
      <c r="K75" s="365"/>
      <c r="L75" s="365"/>
      <c r="M75" s="365"/>
      <c r="N75" s="181"/>
      <c r="O75" s="211"/>
    </row>
    <row r="76" spans="2:15" ht="14.25">
      <c r="B76" s="210"/>
      <c r="C76" s="378" t="s">
        <v>57</v>
      </c>
      <c r="D76" s="378"/>
      <c r="E76" s="365"/>
      <c r="F76" s="345"/>
      <c r="G76" s="345"/>
      <c r="H76" s="345"/>
      <c r="I76" s="345"/>
      <c r="J76" s="345"/>
      <c r="K76" s="345"/>
      <c r="L76" s="345"/>
      <c r="M76" s="345"/>
      <c r="N76" s="179"/>
      <c r="O76" s="211"/>
    </row>
    <row r="77" spans="2:15" ht="15" customHeight="1">
      <c r="B77" s="210"/>
      <c r="C77" s="379" t="s">
        <v>26</v>
      </c>
      <c r="D77" s="379"/>
      <c r="E77" s="365" t="s">
        <v>90</v>
      </c>
      <c r="F77" s="345"/>
      <c r="G77" s="345"/>
      <c r="H77" s="345"/>
      <c r="I77" s="345"/>
      <c r="J77" s="345"/>
      <c r="K77" s="345"/>
      <c r="L77" s="345"/>
      <c r="M77" s="345"/>
      <c r="N77" s="179"/>
      <c r="O77" s="211"/>
    </row>
    <row r="78" spans="2:15" ht="14.25">
      <c r="B78" s="210"/>
      <c r="C78" s="267"/>
      <c r="D78" s="267"/>
      <c r="E78" s="270"/>
      <c r="F78" s="270"/>
      <c r="G78" s="244"/>
      <c r="H78" s="244"/>
      <c r="I78" s="244"/>
      <c r="J78" s="271"/>
      <c r="K78" s="271"/>
      <c r="L78" s="271"/>
      <c r="M78" s="271"/>
      <c r="N78" s="133"/>
      <c r="O78" s="211"/>
    </row>
    <row r="79" spans="2:15" ht="15.75" thickBot="1">
      <c r="B79" s="210"/>
      <c r="C79" s="272" t="s">
        <v>42</v>
      </c>
      <c r="D79" s="121"/>
      <c r="E79" s="121"/>
      <c r="F79" s="121"/>
      <c r="G79" s="119"/>
      <c r="H79" s="119"/>
      <c r="I79" s="119"/>
      <c r="J79" s="121"/>
      <c r="K79" s="121"/>
      <c r="L79" s="121"/>
      <c r="M79" s="121"/>
      <c r="N79" s="121"/>
      <c r="O79" s="211"/>
    </row>
    <row r="80" spans="2:15" ht="15" thickBot="1">
      <c r="B80" s="210"/>
      <c r="C80" s="243" t="s">
        <v>18</v>
      </c>
      <c r="D80" s="121"/>
      <c r="E80" s="156" t="s">
        <v>163</v>
      </c>
      <c r="F80" s="121"/>
      <c r="G80" s="243" t="s">
        <v>11</v>
      </c>
      <c r="H80" s="119"/>
      <c r="I80" s="159" t="s">
        <v>50</v>
      </c>
      <c r="J80" s="121"/>
      <c r="K80" s="121"/>
      <c r="L80" s="121"/>
      <c r="M80" s="121"/>
      <c r="N80" s="121"/>
      <c r="O80" s="211"/>
    </row>
    <row r="81" spans="2:15" ht="43.5" thickBot="1">
      <c r="B81" s="210"/>
      <c r="C81" s="351" t="s">
        <v>40</v>
      </c>
      <c r="D81" s="351"/>
      <c r="E81" s="352" t="s">
        <v>22</v>
      </c>
      <c r="F81" s="352"/>
      <c r="G81" s="261">
        <f>$G$57</f>
        <v>2017</v>
      </c>
      <c r="H81" s="262">
        <f>G81+1</f>
        <v>2018</v>
      </c>
      <c r="I81" s="262">
        <f>H81+1</f>
        <v>2019</v>
      </c>
      <c r="J81" s="262">
        <f>I81+1</f>
        <v>2020</v>
      </c>
      <c r="K81" s="262">
        <f>J81+1</f>
        <v>2021</v>
      </c>
      <c r="L81" s="262">
        <f>K81+1</f>
        <v>2022</v>
      </c>
      <c r="M81" s="263" t="s">
        <v>41</v>
      </c>
      <c r="N81" s="263" t="str">
        <f>CONCATENATE("Sum of Expenditures Prior to ",G$19)</f>
        <v>Sum of Expenditures Prior to 2017</v>
      </c>
      <c r="O81" s="211"/>
    </row>
    <row r="82" spans="2:15" ht="15" thickBot="1">
      <c r="B82" s="210"/>
      <c r="C82" s="273" t="s">
        <v>21</v>
      </c>
      <c r="D82" s="274"/>
      <c r="E82" s="153" t="s">
        <v>173</v>
      </c>
      <c r="F82" s="154"/>
      <c r="G82" s="155">
        <v>2400</v>
      </c>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62" t="s">
        <v>55</v>
      </c>
      <c r="D85" s="363"/>
      <c r="E85" s="153"/>
      <c r="F85" s="154"/>
      <c r="G85" s="155"/>
      <c r="H85" s="151"/>
      <c r="I85" s="152"/>
      <c r="J85" s="151"/>
      <c r="K85" s="151"/>
      <c r="L85" s="151"/>
      <c r="M85" s="151"/>
      <c r="N85" s="193"/>
      <c r="O85" s="211"/>
    </row>
    <row r="86" spans="2:15" ht="15" customHeight="1" thickBot="1">
      <c r="B86" s="210"/>
      <c r="C86" s="366" t="s">
        <v>56</v>
      </c>
      <c r="D86" s="367"/>
      <c r="E86" s="153"/>
      <c r="F86" s="154"/>
      <c r="G86" s="155"/>
      <c r="H86" s="151"/>
      <c r="I86" s="152"/>
      <c r="J86" s="151"/>
      <c r="K86" s="151"/>
      <c r="L86" s="151"/>
      <c r="M86" s="151"/>
      <c r="N86" s="193"/>
      <c r="O86" s="211"/>
    </row>
    <row r="87" spans="2:15" ht="14.25" customHeight="1" thickBot="1">
      <c r="B87" s="210"/>
      <c r="C87" s="362" t="s">
        <v>57</v>
      </c>
      <c r="D87" s="363"/>
      <c r="E87" s="153"/>
      <c r="F87" s="154"/>
      <c r="G87" s="155"/>
      <c r="H87" s="151"/>
      <c r="I87" s="152"/>
      <c r="J87" s="151"/>
      <c r="K87" s="151"/>
      <c r="L87" s="151"/>
      <c r="M87" s="151"/>
      <c r="N87" s="193"/>
      <c r="O87" s="211"/>
    </row>
    <row r="88" spans="2:15" ht="15" thickBot="1">
      <c r="B88" s="210"/>
      <c r="C88" s="368" t="s">
        <v>26</v>
      </c>
      <c r="D88" s="369"/>
      <c r="E88" s="153" t="s">
        <v>166</v>
      </c>
      <c r="F88" s="154"/>
      <c r="G88" s="155">
        <v>2000</v>
      </c>
      <c r="H88" s="151"/>
      <c r="I88" s="152"/>
      <c r="J88" s="151"/>
      <c r="K88" s="151"/>
      <c r="L88" s="151"/>
      <c r="M88" s="151"/>
      <c r="N88" s="193"/>
      <c r="O88" s="211"/>
    </row>
    <row r="89" spans="2:15" ht="14.25">
      <c r="B89" s="210"/>
      <c r="C89" s="119"/>
      <c r="D89" s="119"/>
      <c r="E89" s="119"/>
      <c r="F89" s="119"/>
      <c r="G89" s="119"/>
      <c r="H89" s="119"/>
      <c r="I89" s="119"/>
      <c r="J89" s="121"/>
      <c r="K89" s="121"/>
      <c r="L89" s="121"/>
      <c r="M89" s="121"/>
      <c r="N89" s="121"/>
      <c r="O89" s="211"/>
    </row>
    <row r="90" spans="2:15" ht="15.75" thickBot="1">
      <c r="B90" s="210"/>
      <c r="C90" s="272" t="s">
        <v>45</v>
      </c>
      <c r="D90" s="259"/>
      <c r="E90" s="121"/>
      <c r="F90" s="121"/>
      <c r="G90" s="119"/>
      <c r="H90" s="119"/>
      <c r="I90" s="119"/>
      <c r="J90" s="121"/>
      <c r="K90" s="121"/>
      <c r="L90" s="121"/>
      <c r="M90" s="121"/>
      <c r="N90" s="121"/>
      <c r="O90" s="211"/>
    </row>
    <row r="91" spans="2:15" ht="15" thickBot="1">
      <c r="B91" s="210"/>
      <c r="C91" s="243" t="s">
        <v>18</v>
      </c>
      <c r="D91" s="259"/>
      <c r="E91" s="156"/>
      <c r="F91" s="121"/>
      <c r="G91" s="243" t="s">
        <v>11</v>
      </c>
      <c r="H91" s="119"/>
      <c r="I91" s="160" t="s">
        <v>50</v>
      </c>
      <c r="J91" s="121"/>
      <c r="K91" s="121"/>
      <c r="L91" s="121"/>
      <c r="M91" s="121"/>
      <c r="N91" s="121"/>
      <c r="O91" s="211"/>
    </row>
    <row r="92" spans="2:15" ht="43.5" thickBot="1">
      <c r="B92" s="210"/>
      <c r="C92" s="351" t="s">
        <v>40</v>
      </c>
      <c r="D92" s="351"/>
      <c r="E92" s="352" t="s">
        <v>22</v>
      </c>
      <c r="F92" s="352"/>
      <c r="G92" s="261">
        <f>$G$57</f>
        <v>2017</v>
      </c>
      <c r="H92" s="262">
        <f>G92+1</f>
        <v>2018</v>
      </c>
      <c r="I92" s="262">
        <f>H92+1</f>
        <v>2019</v>
      </c>
      <c r="J92" s="262">
        <f>I92+1</f>
        <v>2020</v>
      </c>
      <c r="K92" s="262">
        <f>J92+1</f>
        <v>2021</v>
      </c>
      <c r="L92" s="262">
        <f>K92+1</f>
        <v>2022</v>
      </c>
      <c r="M92" s="263" t="s">
        <v>41</v>
      </c>
      <c r="N92" s="263" t="str">
        <f>CONCATENATE("Sum of Expenditures Prior to ",G$19)</f>
        <v>Sum of Expenditures Prior to 2017</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62" t="s">
        <v>55</v>
      </c>
      <c r="D96" s="363"/>
      <c r="E96" s="153"/>
      <c r="F96" s="154"/>
      <c r="G96" s="155"/>
      <c r="H96" s="151"/>
      <c r="I96" s="152"/>
      <c r="J96" s="151"/>
      <c r="K96" s="151"/>
      <c r="L96" s="151"/>
      <c r="M96" s="151"/>
      <c r="N96" s="193"/>
      <c r="O96" s="211"/>
    </row>
    <row r="97" spans="2:15" ht="15" thickBot="1">
      <c r="B97" s="210"/>
      <c r="C97" s="366" t="s">
        <v>56</v>
      </c>
      <c r="D97" s="367"/>
      <c r="E97" s="153"/>
      <c r="F97" s="154"/>
      <c r="G97" s="155"/>
      <c r="H97" s="151"/>
      <c r="I97" s="152"/>
      <c r="J97" s="151"/>
      <c r="K97" s="151"/>
      <c r="L97" s="151"/>
      <c r="M97" s="151"/>
      <c r="N97" s="193"/>
      <c r="O97" s="211"/>
    </row>
    <row r="98" spans="2:15" ht="15" thickBot="1">
      <c r="B98" s="210"/>
      <c r="C98" s="362" t="s">
        <v>57</v>
      </c>
      <c r="D98" s="363"/>
      <c r="E98" s="153"/>
      <c r="F98" s="154"/>
      <c r="G98" s="155"/>
      <c r="H98" s="151"/>
      <c r="I98" s="152"/>
      <c r="J98" s="151"/>
      <c r="K98" s="151"/>
      <c r="L98" s="151"/>
      <c r="M98" s="151"/>
      <c r="N98" s="193"/>
      <c r="O98" s="211"/>
    </row>
    <row r="99" spans="2:15" ht="15" thickBot="1">
      <c r="B99" s="210"/>
      <c r="C99" s="368" t="s">
        <v>26</v>
      </c>
      <c r="D99" s="369"/>
      <c r="E99" s="153"/>
      <c r="F99" s="154"/>
      <c r="G99" s="155">
        <v>35600</v>
      </c>
      <c r="H99" s="151"/>
      <c r="I99" s="152"/>
      <c r="J99" s="151"/>
      <c r="K99" s="151"/>
      <c r="L99" s="151"/>
      <c r="M99" s="151"/>
      <c r="N99" s="193"/>
      <c r="O99" s="211"/>
    </row>
    <row r="100" spans="2:15" ht="14.25" hidden="1">
      <c r="B100" s="210"/>
      <c r="C100" s="119"/>
      <c r="D100" s="119"/>
      <c r="E100" s="119"/>
      <c r="F100" s="119"/>
      <c r="G100" s="119"/>
      <c r="H100" s="119"/>
      <c r="I100" s="119"/>
      <c r="J100" s="121"/>
      <c r="K100" s="121"/>
      <c r="L100" s="121"/>
      <c r="M100" s="121"/>
      <c r="N100" s="121"/>
      <c r="O100" s="211"/>
    </row>
    <row r="101" spans="2:15" ht="15.75" hidden="1" thickBot="1">
      <c r="B101" s="210"/>
      <c r="C101" s="272" t="s">
        <v>46</v>
      </c>
      <c r="D101" s="259"/>
      <c r="E101" s="121"/>
      <c r="F101" s="121"/>
      <c r="G101" s="119"/>
      <c r="H101" s="119"/>
      <c r="I101" s="119"/>
      <c r="J101" s="121"/>
      <c r="K101" s="121"/>
      <c r="L101" s="121"/>
      <c r="M101" s="121"/>
      <c r="N101" s="121"/>
      <c r="O101" s="211"/>
    </row>
    <row r="102" spans="2:15" ht="15" hidden="1" thickBot="1">
      <c r="B102" s="210"/>
      <c r="C102" s="243" t="s">
        <v>18</v>
      </c>
      <c r="D102" s="259"/>
      <c r="E102" s="156"/>
      <c r="F102" s="121"/>
      <c r="G102" s="243" t="s">
        <v>11</v>
      </c>
      <c r="H102" s="119"/>
      <c r="I102" s="160" t="s">
        <v>50</v>
      </c>
      <c r="J102" s="121"/>
      <c r="K102" s="121"/>
      <c r="L102" s="121"/>
      <c r="M102" s="121"/>
      <c r="N102" s="121"/>
      <c r="O102" s="211"/>
    </row>
    <row r="103" spans="2:15" ht="43.5" hidden="1" thickBot="1">
      <c r="B103" s="210"/>
      <c r="C103" s="351" t="s">
        <v>40</v>
      </c>
      <c r="D103" s="351"/>
      <c r="E103" s="352" t="s">
        <v>22</v>
      </c>
      <c r="F103" s="352"/>
      <c r="G103" s="261">
        <f>$G$57</f>
        <v>2017</v>
      </c>
      <c r="H103" s="262">
        <f>G103+1</f>
        <v>2018</v>
      </c>
      <c r="I103" s="262">
        <f>H103+1</f>
        <v>2019</v>
      </c>
      <c r="J103" s="262">
        <f>I103+1</f>
        <v>2020</v>
      </c>
      <c r="K103" s="262"/>
      <c r="L103" s="262"/>
      <c r="M103" s="263" t="s">
        <v>41</v>
      </c>
      <c r="N103" s="263" t="str">
        <f>CONCATENATE("Sum of Expenditures Prior to ",G$19)</f>
        <v>Sum of Expenditures Prior to 2017</v>
      </c>
      <c r="O103" s="211"/>
    </row>
    <row r="104" spans="2:15" ht="15" hidden="1" thickBot="1">
      <c r="B104" s="210"/>
      <c r="C104" s="273" t="s">
        <v>21</v>
      </c>
      <c r="D104" s="274"/>
      <c r="E104" s="153"/>
      <c r="F104" s="154"/>
      <c r="G104" s="155"/>
      <c r="H104" s="151"/>
      <c r="I104" s="152"/>
      <c r="J104" s="151"/>
      <c r="K104" s="151"/>
      <c r="L104" s="151"/>
      <c r="M104" s="151"/>
      <c r="N104" s="193"/>
      <c r="O104" s="211"/>
    </row>
    <row r="105" spans="2:15" ht="15" hidden="1" thickBot="1">
      <c r="B105" s="210"/>
      <c r="C105" s="273" t="s">
        <v>25</v>
      </c>
      <c r="D105" s="274"/>
      <c r="E105" s="153"/>
      <c r="F105" s="154"/>
      <c r="G105" s="155"/>
      <c r="H105" s="151"/>
      <c r="I105" s="152"/>
      <c r="J105" s="151"/>
      <c r="K105" s="151"/>
      <c r="L105" s="151"/>
      <c r="M105" s="151"/>
      <c r="N105" s="193"/>
      <c r="O105" s="211"/>
    </row>
    <row r="106" spans="2:15" ht="15" hidden="1" thickBot="1">
      <c r="B106" s="210"/>
      <c r="C106" s="273" t="s">
        <v>53</v>
      </c>
      <c r="D106" s="274"/>
      <c r="E106" s="153"/>
      <c r="F106" s="154"/>
      <c r="G106" s="155"/>
      <c r="H106" s="151"/>
      <c r="I106" s="152"/>
      <c r="J106" s="151"/>
      <c r="K106" s="151"/>
      <c r="L106" s="151"/>
      <c r="M106" s="151"/>
      <c r="N106" s="193"/>
      <c r="O106" s="211"/>
    </row>
    <row r="107" spans="2:15" ht="15" hidden="1" thickBot="1">
      <c r="B107" s="210"/>
      <c r="C107" s="362" t="s">
        <v>55</v>
      </c>
      <c r="D107" s="363"/>
      <c r="E107" s="153"/>
      <c r="F107" s="154"/>
      <c r="G107" s="155"/>
      <c r="H107" s="151"/>
      <c r="I107" s="152"/>
      <c r="J107" s="151"/>
      <c r="K107" s="151"/>
      <c r="L107" s="151"/>
      <c r="M107" s="151"/>
      <c r="N107" s="193"/>
      <c r="O107" s="211"/>
    </row>
    <row r="108" spans="2:15" ht="15" hidden="1" thickBot="1">
      <c r="B108" s="210"/>
      <c r="C108" s="366" t="s">
        <v>56</v>
      </c>
      <c r="D108" s="367"/>
      <c r="E108" s="153"/>
      <c r="F108" s="154"/>
      <c r="G108" s="155"/>
      <c r="H108" s="151"/>
      <c r="I108" s="152"/>
      <c r="J108" s="151"/>
      <c r="K108" s="151"/>
      <c r="L108" s="151"/>
      <c r="M108" s="151"/>
      <c r="N108" s="193"/>
      <c r="O108" s="211"/>
    </row>
    <row r="109" spans="2:15" ht="15" hidden="1" thickBot="1">
      <c r="B109" s="210"/>
      <c r="C109" s="362" t="s">
        <v>57</v>
      </c>
      <c r="D109" s="363"/>
      <c r="E109" s="153"/>
      <c r="F109" s="154"/>
      <c r="G109" s="155"/>
      <c r="H109" s="151"/>
      <c r="I109" s="152"/>
      <c r="J109" s="151"/>
      <c r="K109" s="151"/>
      <c r="L109" s="151"/>
      <c r="M109" s="151"/>
      <c r="N109" s="193"/>
      <c r="O109" s="211"/>
    </row>
    <row r="110" spans="2:15" ht="15" hidden="1" thickBot="1">
      <c r="B110" s="210"/>
      <c r="C110" s="368" t="s">
        <v>26</v>
      </c>
      <c r="D110" s="369"/>
      <c r="E110" s="153"/>
      <c r="F110" s="154"/>
      <c r="G110" s="155"/>
      <c r="H110" s="151"/>
      <c r="I110" s="152"/>
      <c r="J110" s="151"/>
      <c r="K110" s="151"/>
      <c r="L110" s="151"/>
      <c r="M110" s="151"/>
      <c r="N110" s="193"/>
      <c r="O110" s="211"/>
    </row>
    <row r="111" spans="2:15" ht="14.25" hidden="1">
      <c r="B111" s="210"/>
      <c r="C111" s="119"/>
      <c r="D111" s="119"/>
      <c r="E111" s="119"/>
      <c r="F111" s="119"/>
      <c r="G111" s="119"/>
      <c r="H111" s="119"/>
      <c r="I111" s="119"/>
      <c r="J111" s="121"/>
      <c r="K111" s="121"/>
      <c r="L111" s="121"/>
      <c r="M111" s="121"/>
      <c r="N111" s="121"/>
      <c r="O111" s="211"/>
    </row>
    <row r="112" spans="2:15" ht="13.5" hidden="1" thickBot="1">
      <c r="B112" s="210"/>
      <c r="C112" s="275" t="s">
        <v>47</v>
      </c>
      <c r="D112" s="235"/>
      <c r="E112" s="116"/>
      <c r="F112" s="116"/>
      <c r="G112" s="125"/>
      <c r="H112" s="125"/>
      <c r="I112" s="125"/>
      <c r="J112" s="116"/>
      <c r="K112" s="116"/>
      <c r="L112" s="116"/>
      <c r="M112" s="116"/>
      <c r="N112" s="116"/>
      <c r="O112" s="211"/>
    </row>
    <row r="113" spans="2:15" ht="15" hidden="1" thickBot="1">
      <c r="B113" s="210"/>
      <c r="C113" s="276" t="s">
        <v>18</v>
      </c>
      <c r="D113" s="235"/>
      <c r="E113" s="172"/>
      <c r="F113" s="116"/>
      <c r="G113" s="243" t="s">
        <v>11</v>
      </c>
      <c r="H113" s="125"/>
      <c r="I113" s="173" t="s">
        <v>50</v>
      </c>
      <c r="J113" s="116"/>
      <c r="K113" s="116"/>
      <c r="L113" s="116"/>
      <c r="M113" s="116"/>
      <c r="N113" s="116"/>
      <c r="O113" s="211"/>
    </row>
    <row r="114" spans="2:15" ht="43.5" hidden="1" thickBot="1">
      <c r="B114" s="210"/>
      <c r="C114" s="351" t="s">
        <v>40</v>
      </c>
      <c r="D114" s="351"/>
      <c r="E114" s="352" t="s">
        <v>22</v>
      </c>
      <c r="F114" s="352"/>
      <c r="G114" s="280">
        <f>$G$57</f>
        <v>2017</v>
      </c>
      <c r="H114" s="281">
        <f>G114+1</f>
        <v>2018</v>
      </c>
      <c r="I114" s="281">
        <f>H114+1</f>
        <v>2019</v>
      </c>
      <c r="J114" s="281">
        <f>I114+1</f>
        <v>2020</v>
      </c>
      <c r="K114" s="281"/>
      <c r="L114" s="281"/>
      <c r="M114" s="282" t="s">
        <v>41</v>
      </c>
      <c r="N114" s="263" t="str">
        <f>CONCATENATE("Sum of Expenditures Prior to ",G$19)</f>
        <v>Sum of Expenditures Prior to 2017</v>
      </c>
      <c r="O114" s="211"/>
    </row>
    <row r="115" spans="2:15" ht="15" hidden="1" thickBot="1">
      <c r="B115" s="210"/>
      <c r="C115" s="277" t="s">
        <v>21</v>
      </c>
      <c r="D115" s="278"/>
      <c r="E115" s="170"/>
      <c r="F115" s="171"/>
      <c r="G115" s="155"/>
      <c r="H115" s="151"/>
      <c r="I115" s="152"/>
      <c r="J115" s="151"/>
      <c r="K115" s="151"/>
      <c r="L115" s="151"/>
      <c r="M115" s="151"/>
      <c r="N115" s="193"/>
      <c r="O115" s="211"/>
    </row>
    <row r="116" spans="2:15" ht="15" hidden="1" thickBot="1">
      <c r="B116" s="210"/>
      <c r="C116" s="277" t="s">
        <v>25</v>
      </c>
      <c r="D116" s="278"/>
      <c r="E116" s="170"/>
      <c r="F116" s="171"/>
      <c r="G116" s="155"/>
      <c r="H116" s="151"/>
      <c r="I116" s="152"/>
      <c r="J116" s="151"/>
      <c r="K116" s="151"/>
      <c r="L116" s="151"/>
      <c r="M116" s="151"/>
      <c r="N116" s="193"/>
      <c r="O116" s="211"/>
    </row>
    <row r="117" spans="2:15" ht="15" hidden="1" thickBot="1">
      <c r="B117" s="210"/>
      <c r="C117" s="277" t="s">
        <v>53</v>
      </c>
      <c r="D117" s="278"/>
      <c r="E117" s="170"/>
      <c r="F117" s="171"/>
      <c r="G117" s="155"/>
      <c r="H117" s="151"/>
      <c r="I117" s="152"/>
      <c r="J117" s="151"/>
      <c r="K117" s="151"/>
      <c r="L117" s="151"/>
      <c r="M117" s="151"/>
      <c r="N117" s="193"/>
      <c r="O117" s="211"/>
    </row>
    <row r="118" spans="2:15" ht="15" hidden="1" thickBot="1">
      <c r="B118" s="210"/>
      <c r="C118" s="353" t="s">
        <v>55</v>
      </c>
      <c r="D118" s="354"/>
      <c r="E118" s="170"/>
      <c r="F118" s="171"/>
      <c r="G118" s="155"/>
      <c r="H118" s="151"/>
      <c r="I118" s="152"/>
      <c r="J118" s="151"/>
      <c r="K118" s="151"/>
      <c r="L118" s="151"/>
      <c r="M118" s="151"/>
      <c r="N118" s="193"/>
      <c r="O118" s="211"/>
    </row>
    <row r="119" spans="2:15" ht="15" hidden="1" thickBot="1">
      <c r="B119" s="210"/>
      <c r="C119" s="355" t="s">
        <v>56</v>
      </c>
      <c r="D119" s="356"/>
      <c r="E119" s="170"/>
      <c r="F119" s="171"/>
      <c r="G119" s="155"/>
      <c r="H119" s="151"/>
      <c r="I119" s="152"/>
      <c r="J119" s="151"/>
      <c r="K119" s="151"/>
      <c r="L119" s="151"/>
      <c r="M119" s="151"/>
      <c r="N119" s="193"/>
      <c r="O119" s="211"/>
    </row>
    <row r="120" spans="2:15" ht="15" hidden="1" thickBot="1">
      <c r="B120" s="210"/>
      <c r="C120" s="353" t="s">
        <v>57</v>
      </c>
      <c r="D120" s="354"/>
      <c r="E120" s="170"/>
      <c r="F120" s="171"/>
      <c r="G120" s="155"/>
      <c r="H120" s="151"/>
      <c r="I120" s="152"/>
      <c r="J120" s="151"/>
      <c r="K120" s="151"/>
      <c r="L120" s="151"/>
      <c r="M120" s="151"/>
      <c r="N120" s="193"/>
      <c r="O120" s="211"/>
    </row>
    <row r="121" spans="2:15" ht="15" hidden="1" thickBot="1">
      <c r="B121" s="210"/>
      <c r="C121" s="357" t="s">
        <v>26</v>
      </c>
      <c r="D121" s="358"/>
      <c r="E121" s="170"/>
      <c r="F121" s="171"/>
      <c r="G121" s="155"/>
      <c r="H121" s="151"/>
      <c r="I121" s="152"/>
      <c r="J121" s="151"/>
      <c r="K121" s="151"/>
      <c r="L121" s="151"/>
      <c r="M121" s="151"/>
      <c r="N121" s="193"/>
      <c r="O121" s="211"/>
    </row>
    <row r="122" spans="2:15" ht="13.5" hidden="1">
      <c r="B122" s="210"/>
      <c r="C122" s="279"/>
      <c r="D122" s="279"/>
      <c r="E122" s="116"/>
      <c r="F122" s="116"/>
      <c r="G122" s="125"/>
      <c r="H122" s="125"/>
      <c r="I122" s="125"/>
      <c r="J122" s="116"/>
      <c r="K122" s="116"/>
      <c r="L122" s="116"/>
      <c r="M122" s="116"/>
      <c r="N122" s="116"/>
      <c r="O122" s="211"/>
    </row>
    <row r="123" spans="2:15" ht="13.5" hidden="1" thickBot="1">
      <c r="B123" s="210"/>
      <c r="C123" s="275" t="s">
        <v>58</v>
      </c>
      <c r="D123" s="235"/>
      <c r="E123" s="116"/>
      <c r="F123" s="116"/>
      <c r="G123" s="125"/>
      <c r="H123" s="125"/>
      <c r="I123" s="125"/>
      <c r="J123" s="116"/>
      <c r="K123" s="116"/>
      <c r="L123" s="116"/>
      <c r="M123" s="116"/>
      <c r="N123" s="116"/>
      <c r="O123" s="211"/>
    </row>
    <row r="124" spans="2:15" ht="15" hidden="1" thickBot="1">
      <c r="B124" s="210"/>
      <c r="C124" s="276" t="s">
        <v>18</v>
      </c>
      <c r="D124" s="235"/>
      <c r="E124" s="172"/>
      <c r="F124" s="116"/>
      <c r="G124" s="243" t="s">
        <v>11</v>
      </c>
      <c r="H124" s="125"/>
      <c r="I124" s="173" t="s">
        <v>50</v>
      </c>
      <c r="J124" s="116"/>
      <c r="K124" s="116"/>
      <c r="L124" s="116"/>
      <c r="M124" s="116"/>
      <c r="N124" s="116"/>
      <c r="O124" s="211"/>
    </row>
    <row r="125" spans="2:15" ht="43.5" hidden="1" thickBot="1">
      <c r="B125" s="210"/>
      <c r="C125" s="351" t="s">
        <v>40</v>
      </c>
      <c r="D125" s="351"/>
      <c r="E125" s="352" t="s">
        <v>22</v>
      </c>
      <c r="F125" s="352"/>
      <c r="G125" s="280">
        <f>$G$57</f>
        <v>2017</v>
      </c>
      <c r="H125" s="281">
        <f>G125+1</f>
        <v>2018</v>
      </c>
      <c r="I125" s="281">
        <f>H125+1</f>
        <v>2019</v>
      </c>
      <c r="J125" s="281">
        <f>I125+1</f>
        <v>2020</v>
      </c>
      <c r="K125" s="281"/>
      <c r="L125" s="281"/>
      <c r="M125" s="282" t="s">
        <v>41</v>
      </c>
      <c r="N125" s="263" t="str">
        <f>CONCATENATE("Sum of Expenditures Prior to ",G$19)</f>
        <v>Sum of Expenditures Prior to 2017</v>
      </c>
      <c r="O125" s="211"/>
    </row>
    <row r="126" spans="2:15" ht="15" hidden="1" thickBot="1">
      <c r="B126" s="210"/>
      <c r="C126" s="277" t="s">
        <v>21</v>
      </c>
      <c r="D126" s="278"/>
      <c r="E126" s="170"/>
      <c r="F126" s="171"/>
      <c r="G126" s="155"/>
      <c r="H126" s="151"/>
      <c r="I126" s="152"/>
      <c r="J126" s="151"/>
      <c r="K126" s="151"/>
      <c r="L126" s="151"/>
      <c r="M126" s="151"/>
      <c r="N126" s="193"/>
      <c r="O126" s="211"/>
    </row>
    <row r="127" spans="2:15" ht="15" hidden="1" thickBot="1">
      <c r="B127" s="210"/>
      <c r="C127" s="277" t="s">
        <v>25</v>
      </c>
      <c r="D127" s="278"/>
      <c r="E127" s="170"/>
      <c r="F127" s="171"/>
      <c r="G127" s="155"/>
      <c r="H127" s="151"/>
      <c r="I127" s="152"/>
      <c r="J127" s="151"/>
      <c r="K127" s="151"/>
      <c r="L127" s="151"/>
      <c r="M127" s="151"/>
      <c r="N127" s="193"/>
      <c r="O127" s="211"/>
    </row>
    <row r="128" spans="2:15" ht="15" hidden="1" thickBot="1">
      <c r="B128" s="210"/>
      <c r="C128" s="277" t="s">
        <v>53</v>
      </c>
      <c r="D128" s="278"/>
      <c r="E128" s="170"/>
      <c r="F128" s="171"/>
      <c r="G128" s="155"/>
      <c r="H128" s="151"/>
      <c r="I128" s="152"/>
      <c r="J128" s="151"/>
      <c r="K128" s="151"/>
      <c r="L128" s="151"/>
      <c r="M128" s="151"/>
      <c r="N128" s="193"/>
      <c r="O128" s="211"/>
    </row>
    <row r="129" spans="2:15" ht="15" hidden="1" thickBot="1">
      <c r="B129" s="210"/>
      <c r="C129" s="353" t="s">
        <v>55</v>
      </c>
      <c r="D129" s="354"/>
      <c r="E129" s="170"/>
      <c r="F129" s="171"/>
      <c r="G129" s="155"/>
      <c r="H129" s="151"/>
      <c r="I129" s="152"/>
      <c r="J129" s="151"/>
      <c r="K129" s="151"/>
      <c r="L129" s="151"/>
      <c r="M129" s="151"/>
      <c r="N129" s="193"/>
      <c r="O129" s="211"/>
    </row>
    <row r="130" spans="2:15" ht="15" hidden="1" thickBot="1">
      <c r="B130" s="210"/>
      <c r="C130" s="355" t="s">
        <v>56</v>
      </c>
      <c r="D130" s="356"/>
      <c r="E130" s="170"/>
      <c r="F130" s="171"/>
      <c r="G130" s="155"/>
      <c r="H130" s="151"/>
      <c r="I130" s="152"/>
      <c r="J130" s="151"/>
      <c r="K130" s="151"/>
      <c r="L130" s="151"/>
      <c r="M130" s="151"/>
      <c r="N130" s="193"/>
      <c r="O130" s="211"/>
    </row>
    <row r="131" spans="2:15" ht="15" hidden="1" thickBot="1">
      <c r="B131" s="210"/>
      <c r="C131" s="353" t="s">
        <v>57</v>
      </c>
      <c r="D131" s="354"/>
      <c r="E131" s="170"/>
      <c r="F131" s="171"/>
      <c r="G131" s="155"/>
      <c r="H131" s="151"/>
      <c r="I131" s="152"/>
      <c r="J131" s="151"/>
      <c r="K131" s="151"/>
      <c r="L131" s="151"/>
      <c r="M131" s="151"/>
      <c r="N131" s="193"/>
      <c r="O131" s="211"/>
    </row>
    <row r="132" spans="2:15" ht="15" hidden="1" thickBot="1">
      <c r="B132" s="210"/>
      <c r="C132" s="357" t="s">
        <v>26</v>
      </c>
      <c r="D132" s="358"/>
      <c r="E132" s="170"/>
      <c r="F132" s="171"/>
      <c r="G132" s="155"/>
      <c r="H132" s="151"/>
      <c r="I132" s="152"/>
      <c r="J132" s="151"/>
      <c r="K132" s="151"/>
      <c r="L132" s="151"/>
      <c r="M132" s="151"/>
      <c r="N132" s="193"/>
      <c r="O132" s="211"/>
    </row>
    <row r="133" spans="2:15" ht="13.5" hidden="1">
      <c r="B133" s="210"/>
      <c r="C133" s="279"/>
      <c r="D133" s="279"/>
      <c r="E133" s="116"/>
      <c r="F133" s="116"/>
      <c r="G133" s="125"/>
      <c r="H133" s="125"/>
      <c r="I133" s="125"/>
      <c r="J133" s="116"/>
      <c r="K133" s="116"/>
      <c r="L133" s="116"/>
      <c r="M133" s="116"/>
      <c r="N133" s="116"/>
      <c r="O133" s="211"/>
    </row>
    <row r="134" spans="2:15" ht="13.5" hidden="1" thickBot="1">
      <c r="B134" s="210"/>
      <c r="C134" s="275" t="s">
        <v>59</v>
      </c>
      <c r="D134" s="235"/>
      <c r="E134" s="116"/>
      <c r="F134" s="116"/>
      <c r="G134" s="125"/>
      <c r="H134" s="125"/>
      <c r="I134" s="125"/>
      <c r="J134" s="116"/>
      <c r="K134" s="116"/>
      <c r="L134" s="116"/>
      <c r="M134" s="116"/>
      <c r="N134" s="116"/>
      <c r="O134" s="211"/>
    </row>
    <row r="135" spans="2:15" ht="15" hidden="1" thickBot="1">
      <c r="B135" s="210"/>
      <c r="C135" s="276" t="s">
        <v>18</v>
      </c>
      <c r="D135" s="235"/>
      <c r="E135" s="172"/>
      <c r="F135" s="116"/>
      <c r="G135" s="243" t="s">
        <v>11</v>
      </c>
      <c r="H135" s="125"/>
      <c r="I135" s="173" t="s">
        <v>50</v>
      </c>
      <c r="J135" s="116"/>
      <c r="K135" s="116"/>
      <c r="L135" s="116"/>
      <c r="M135" s="116"/>
      <c r="N135" s="116"/>
      <c r="O135" s="211"/>
    </row>
    <row r="136" spans="2:15" ht="43.5" hidden="1" thickBot="1">
      <c r="B136" s="210"/>
      <c r="C136" s="351" t="s">
        <v>40</v>
      </c>
      <c r="D136" s="351"/>
      <c r="E136" s="352" t="s">
        <v>22</v>
      </c>
      <c r="F136" s="352"/>
      <c r="G136" s="280">
        <f>$G$57</f>
        <v>2017</v>
      </c>
      <c r="H136" s="281">
        <f>G136+1</f>
        <v>2018</v>
      </c>
      <c r="I136" s="281">
        <f>H136+1</f>
        <v>2019</v>
      </c>
      <c r="J136" s="281">
        <f>I136+1</f>
        <v>2020</v>
      </c>
      <c r="K136" s="281"/>
      <c r="L136" s="281"/>
      <c r="M136" s="282" t="s">
        <v>41</v>
      </c>
      <c r="N136" s="263" t="str">
        <f>CONCATENATE("Sum of Expenditures Prior to ",G$19)</f>
        <v>Sum of Expenditures Prior to 2017</v>
      </c>
      <c r="O136" s="211"/>
    </row>
    <row r="137" spans="2:15" ht="15" hidden="1" thickBot="1">
      <c r="B137" s="210"/>
      <c r="C137" s="277" t="s">
        <v>21</v>
      </c>
      <c r="D137" s="278"/>
      <c r="E137" s="170"/>
      <c r="F137" s="171"/>
      <c r="G137" s="155"/>
      <c r="H137" s="151"/>
      <c r="I137" s="152"/>
      <c r="J137" s="151"/>
      <c r="K137" s="151"/>
      <c r="L137" s="151"/>
      <c r="M137" s="151"/>
      <c r="N137" s="193"/>
      <c r="O137" s="211"/>
    </row>
    <row r="138" spans="2:15" ht="15" hidden="1" thickBot="1">
      <c r="B138" s="210"/>
      <c r="C138" s="277" t="s">
        <v>25</v>
      </c>
      <c r="D138" s="278"/>
      <c r="E138" s="170"/>
      <c r="F138" s="171"/>
      <c r="G138" s="155"/>
      <c r="H138" s="151"/>
      <c r="I138" s="152"/>
      <c r="J138" s="151"/>
      <c r="K138" s="151"/>
      <c r="L138" s="151"/>
      <c r="M138" s="151"/>
      <c r="N138" s="193"/>
      <c r="O138" s="211"/>
    </row>
    <row r="139" spans="2:15" ht="15" hidden="1" thickBot="1">
      <c r="B139" s="210"/>
      <c r="C139" s="277" t="s">
        <v>53</v>
      </c>
      <c r="D139" s="278"/>
      <c r="E139" s="170"/>
      <c r="F139" s="171"/>
      <c r="G139" s="155"/>
      <c r="H139" s="151"/>
      <c r="I139" s="152"/>
      <c r="J139" s="151"/>
      <c r="K139" s="151"/>
      <c r="L139" s="151"/>
      <c r="M139" s="151"/>
      <c r="N139" s="193"/>
      <c r="O139" s="211"/>
    </row>
    <row r="140" spans="2:15" ht="15" hidden="1" thickBot="1">
      <c r="B140" s="210"/>
      <c r="C140" s="353" t="s">
        <v>55</v>
      </c>
      <c r="D140" s="354"/>
      <c r="E140" s="170"/>
      <c r="F140" s="171"/>
      <c r="G140" s="155"/>
      <c r="H140" s="151"/>
      <c r="I140" s="152"/>
      <c r="J140" s="151"/>
      <c r="K140" s="151"/>
      <c r="L140" s="151"/>
      <c r="M140" s="151"/>
      <c r="N140" s="193"/>
      <c r="O140" s="211"/>
    </row>
    <row r="141" spans="2:15" ht="15" hidden="1" thickBot="1">
      <c r="B141" s="210"/>
      <c r="C141" s="355" t="s">
        <v>56</v>
      </c>
      <c r="D141" s="356"/>
      <c r="E141" s="170"/>
      <c r="F141" s="171"/>
      <c r="G141" s="155"/>
      <c r="H141" s="151"/>
      <c r="I141" s="152"/>
      <c r="J141" s="151"/>
      <c r="K141" s="151"/>
      <c r="L141" s="151"/>
      <c r="M141" s="151"/>
      <c r="N141" s="193"/>
      <c r="O141" s="211"/>
    </row>
    <row r="142" spans="2:15" ht="15" hidden="1" thickBot="1">
      <c r="B142" s="210"/>
      <c r="C142" s="353" t="s">
        <v>57</v>
      </c>
      <c r="D142" s="354"/>
      <c r="E142" s="170"/>
      <c r="F142" s="171"/>
      <c r="G142" s="155"/>
      <c r="H142" s="151"/>
      <c r="I142" s="152"/>
      <c r="J142" s="151"/>
      <c r="K142" s="151"/>
      <c r="L142" s="151"/>
      <c r="M142" s="151"/>
      <c r="N142" s="193"/>
      <c r="O142" s="211"/>
    </row>
    <row r="143" spans="2:15" ht="15" hidden="1" thickBot="1">
      <c r="B143" s="210"/>
      <c r="C143" s="357" t="s">
        <v>26</v>
      </c>
      <c r="D143" s="358"/>
      <c r="E143" s="170"/>
      <c r="F143" s="171"/>
      <c r="G143" s="155"/>
      <c r="H143" s="151"/>
      <c r="I143" s="152"/>
      <c r="J143" s="151"/>
      <c r="K143" s="151"/>
      <c r="L143" s="151"/>
      <c r="M143" s="151"/>
      <c r="N143" s="193"/>
      <c r="O143" s="211"/>
    </row>
    <row r="144" spans="2:15" ht="14.25"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7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6.5" customHeight="1">
      <c r="B148" s="210"/>
      <c r="C148" s="345" t="s">
        <v>100</v>
      </c>
      <c r="D148" s="345"/>
      <c r="E148" s="345"/>
      <c r="F148" s="345"/>
      <c r="G148" s="345"/>
      <c r="H148" s="345"/>
      <c r="I148" s="345"/>
      <c r="J148" s="345"/>
      <c r="K148" s="345"/>
      <c r="L148" s="345"/>
      <c r="M148" s="345"/>
      <c r="N148" s="179"/>
      <c r="O148" s="224"/>
      <c r="P148" s="225"/>
      <c r="Q148" s="225"/>
    </row>
    <row r="149" spans="2:17" ht="12.75" customHeight="1">
      <c r="B149" s="210"/>
      <c r="C149" s="345" t="s">
        <v>132</v>
      </c>
      <c r="D149" s="345"/>
      <c r="E149" s="345"/>
      <c r="F149" s="345"/>
      <c r="G149" s="345"/>
      <c r="H149" s="345"/>
      <c r="I149" s="345"/>
      <c r="J149" s="345"/>
      <c r="K149" s="345"/>
      <c r="L149" s="345"/>
      <c r="M149" s="345"/>
      <c r="N149" s="179"/>
      <c r="O149" s="224"/>
      <c r="P149" s="225"/>
      <c r="Q149" s="225"/>
    </row>
    <row r="150" spans="2:15" ht="15" thickBot="1">
      <c r="B150" s="210"/>
      <c r="C150" s="119"/>
      <c r="D150" s="119"/>
      <c r="E150" s="119"/>
      <c r="F150" s="119"/>
      <c r="G150" s="119"/>
      <c r="H150" s="119"/>
      <c r="I150" s="119"/>
      <c r="J150" s="121"/>
      <c r="K150" s="121"/>
      <c r="L150" s="121"/>
      <c r="M150" s="121"/>
      <c r="N150" s="121"/>
      <c r="O150" s="211"/>
    </row>
    <row r="151" spans="2:15" ht="15" thickBot="1">
      <c r="B151" s="210"/>
      <c r="C151" s="243" t="s">
        <v>182</v>
      </c>
      <c r="D151" s="119"/>
      <c r="E151" s="119"/>
      <c r="F151" s="161" t="s">
        <v>43</v>
      </c>
      <c r="G151" s="119"/>
      <c r="H151" s="119"/>
      <c r="I151" s="119"/>
      <c r="J151" s="121"/>
      <c r="K151" s="121"/>
      <c r="L151" s="121"/>
      <c r="M151" s="121"/>
      <c r="N151" s="121"/>
      <c r="O151" s="211"/>
    </row>
    <row r="152" spans="2:15" ht="15" thickBot="1">
      <c r="B152" s="210"/>
      <c r="C152" s="243" t="s">
        <v>124</v>
      </c>
      <c r="D152" s="119"/>
      <c r="E152" s="119"/>
      <c r="F152" s="161" t="s">
        <v>43</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25">
      <c r="B155" s="210"/>
      <c r="C155" s="359" t="s">
        <v>18</v>
      </c>
      <c r="D155" s="359" t="s">
        <v>39</v>
      </c>
      <c r="E155" s="349" t="s">
        <v>23</v>
      </c>
      <c r="F155" s="349"/>
      <c r="G155" s="283">
        <f>G81</f>
        <v>2017</v>
      </c>
      <c r="H155" s="284">
        <f>IF(OR(G19=2013,G19=2015,G19=2017,G19=2019),G19+1,"NA")</f>
        <v>2018</v>
      </c>
      <c r="I155" s="284"/>
      <c r="J155" s="288" t="s">
        <v>129</v>
      </c>
      <c r="K155" s="288"/>
      <c r="L155" s="288"/>
      <c r="M155" s="121"/>
      <c r="N155" s="121"/>
      <c r="O155" s="211"/>
    </row>
    <row r="156" spans="2:15" ht="29.25" thickBot="1">
      <c r="B156" s="210"/>
      <c r="C156" s="352"/>
      <c r="D156" s="352"/>
      <c r="E156" s="350"/>
      <c r="F156" s="350"/>
      <c r="G156" s="285" t="s">
        <v>24</v>
      </c>
      <c r="H156" s="285" t="str">
        <f>IF(H155="NA"," ","Allocation Change")</f>
        <v>Allocation Change</v>
      </c>
      <c r="I156" s="285"/>
      <c r="J156" s="289" t="s">
        <v>130</v>
      </c>
      <c r="K156" s="289"/>
      <c r="L156" s="289"/>
      <c r="M156" s="121"/>
      <c r="N156" s="121"/>
      <c r="O156" s="211"/>
    </row>
    <row r="157" spans="2:15" ht="15" thickBot="1">
      <c r="B157" s="210"/>
      <c r="C157" s="156"/>
      <c r="D157" s="160" t="s">
        <v>50</v>
      </c>
      <c r="E157" s="153"/>
      <c r="F157" s="154"/>
      <c r="G157" s="163"/>
      <c r="H157" s="163"/>
      <c r="I157" s="326"/>
      <c r="J157" s="163"/>
      <c r="K157" s="289"/>
      <c r="L157" s="289"/>
      <c r="M157" s="121"/>
      <c r="N157" s="121"/>
      <c r="O157" s="211"/>
    </row>
    <row r="158" spans="2:15" ht="15" thickBot="1">
      <c r="B158" s="210"/>
      <c r="C158" s="156"/>
      <c r="D158" s="160" t="s">
        <v>50</v>
      </c>
      <c r="E158" s="162"/>
      <c r="F158" s="154"/>
      <c r="G158" s="163"/>
      <c r="H158" s="163"/>
      <c r="I158" s="326"/>
      <c r="J158" s="163"/>
      <c r="K158" s="289"/>
      <c r="L158" s="289"/>
      <c r="M158" s="121"/>
      <c r="N158" s="121"/>
      <c r="O158" s="211"/>
    </row>
    <row r="159" spans="2:15" ht="15" hidden="1" thickBot="1">
      <c r="B159" s="210"/>
      <c r="C159" s="156"/>
      <c r="D159" s="160" t="s">
        <v>50</v>
      </c>
      <c r="E159" s="162"/>
      <c r="F159" s="154"/>
      <c r="G159" s="163"/>
      <c r="H159" s="163"/>
      <c r="I159" s="163"/>
      <c r="J159" s="163"/>
      <c r="K159" s="307"/>
      <c r="L159" s="307"/>
      <c r="M159" s="121"/>
      <c r="N159" s="121"/>
      <c r="O159" s="211"/>
    </row>
    <row r="160" spans="2:15" ht="15" hidden="1" thickBot="1">
      <c r="B160" s="210"/>
      <c r="C160" s="156"/>
      <c r="D160" s="160" t="s">
        <v>50</v>
      </c>
      <c r="E160" s="162"/>
      <c r="F160" s="154"/>
      <c r="G160" s="163"/>
      <c r="H160" s="163"/>
      <c r="I160" s="163"/>
      <c r="J160" s="163"/>
      <c r="K160" s="307"/>
      <c r="L160" s="307"/>
      <c r="M160" s="121"/>
      <c r="N160" s="121"/>
      <c r="O160" s="211"/>
    </row>
    <row r="161" spans="2:15" ht="15" hidden="1" thickBot="1">
      <c r="B161" s="210"/>
      <c r="C161" s="156"/>
      <c r="D161" s="160" t="s">
        <v>50</v>
      </c>
      <c r="E161" s="162"/>
      <c r="F161" s="154"/>
      <c r="G161" s="163"/>
      <c r="H161" s="163"/>
      <c r="I161" s="163"/>
      <c r="J161" s="163"/>
      <c r="K161" s="307"/>
      <c r="L161" s="307"/>
      <c r="M161" s="121"/>
      <c r="N161" s="121"/>
      <c r="O161" s="211"/>
    </row>
    <row r="162" spans="2:15" ht="15" hidden="1" thickBot="1">
      <c r="B162" s="210"/>
      <c r="C162" s="156"/>
      <c r="D162" s="160" t="s">
        <v>50</v>
      </c>
      <c r="E162" s="162"/>
      <c r="F162" s="154"/>
      <c r="G162" s="163"/>
      <c r="H162" s="163"/>
      <c r="I162" s="163"/>
      <c r="J162" s="163"/>
      <c r="K162" s="307"/>
      <c r="L162" s="307"/>
      <c r="M162" s="121"/>
      <c r="N162" s="121"/>
      <c r="O162" s="211"/>
    </row>
    <row r="163" spans="2:15" ht="13.5" thickBot="1">
      <c r="B163" s="217"/>
      <c r="C163" s="123"/>
      <c r="D163" s="123"/>
      <c r="E163" s="123"/>
      <c r="F163" s="123"/>
      <c r="G163" s="123"/>
      <c r="H163" s="123"/>
      <c r="I163" s="123"/>
      <c r="J163" s="124"/>
      <c r="K163" s="124"/>
      <c r="L163" s="124"/>
      <c r="M163" s="124"/>
      <c r="N163" s="124"/>
      <c r="O163" s="218"/>
    </row>
    <row r="164" spans="3:9" ht="19.5" thickBot="1" thickTop="1">
      <c r="C164" s="109"/>
      <c r="D164" s="108"/>
      <c r="E164" s="108"/>
      <c r="F164" s="108"/>
      <c r="G164" s="108"/>
      <c r="H164" s="108"/>
      <c r="I164" s="108"/>
    </row>
    <row r="165" spans="2:15" ht="19.5"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43</v>
      </c>
      <c r="G166" s="125"/>
      <c r="H166" s="125"/>
      <c r="I166" s="125"/>
      <c r="J166" s="116"/>
      <c r="K166" s="116"/>
      <c r="L166" s="116"/>
      <c r="M166" s="116"/>
      <c r="N166" s="116"/>
      <c r="O166" s="211"/>
    </row>
    <row r="167" spans="2:15" ht="15" customHeight="1" thickBot="1">
      <c r="B167" s="210"/>
      <c r="C167" s="243" t="s">
        <v>121</v>
      </c>
      <c r="D167" s="119"/>
      <c r="E167" s="119"/>
      <c r="F167" s="161" t="s">
        <v>44</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39" t="s">
        <v>149</v>
      </c>
      <c r="G171" s="340"/>
      <c r="H171" s="340"/>
      <c r="I171" s="340"/>
      <c r="J171" s="340"/>
      <c r="K171" s="340"/>
      <c r="L171" s="340"/>
      <c r="M171" s="340"/>
      <c r="N171" s="341"/>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45" t="s">
        <v>155</v>
      </c>
      <c r="D173" s="345"/>
      <c r="E173" s="345"/>
      <c r="F173" s="345"/>
      <c r="G173" s="345"/>
      <c r="H173" s="345"/>
      <c r="I173" s="345"/>
      <c r="J173" s="345"/>
      <c r="K173" s="345"/>
      <c r="L173" s="345"/>
      <c r="M173" s="345"/>
      <c r="N173" s="179"/>
      <c r="O173" s="224"/>
    </row>
    <row r="174" spans="2:15" ht="34.5" customHeight="1" thickBot="1">
      <c r="B174" s="210"/>
      <c r="C174" s="342" t="s">
        <v>180</v>
      </c>
      <c r="D174" s="343"/>
      <c r="E174" s="343"/>
      <c r="F174" s="343"/>
      <c r="G174" s="343"/>
      <c r="H174" s="343"/>
      <c r="I174" s="343"/>
      <c r="J174" s="343"/>
      <c r="K174" s="343"/>
      <c r="L174" s="343"/>
      <c r="M174" s="343"/>
      <c r="N174" s="344"/>
      <c r="O174" s="224"/>
    </row>
    <row r="175" spans="2:15" ht="34.5" customHeight="1" thickBot="1">
      <c r="B175" s="210"/>
      <c r="C175" s="346" t="s">
        <v>176</v>
      </c>
      <c r="D175" s="347"/>
      <c r="E175" s="347"/>
      <c r="F175" s="347"/>
      <c r="G175" s="347"/>
      <c r="H175" s="347"/>
      <c r="I175" s="347"/>
      <c r="J175" s="347"/>
      <c r="K175" s="347"/>
      <c r="L175" s="347"/>
      <c r="M175" s="347"/>
      <c r="N175" s="348"/>
      <c r="O175" s="224"/>
    </row>
    <row r="176" spans="2:15" ht="34.5" customHeight="1" thickBot="1">
      <c r="B176" s="210"/>
      <c r="C176" s="346" t="s">
        <v>181</v>
      </c>
      <c r="D176" s="347"/>
      <c r="E176" s="347"/>
      <c r="F176" s="347"/>
      <c r="G176" s="347"/>
      <c r="H176" s="347"/>
      <c r="I176" s="347"/>
      <c r="J176" s="347"/>
      <c r="K176" s="347"/>
      <c r="L176" s="347"/>
      <c r="M176" s="347"/>
      <c r="N176" s="348"/>
      <c r="O176" s="224"/>
    </row>
    <row r="177" spans="2:15" ht="34.5" customHeight="1" thickBot="1">
      <c r="B177" s="210"/>
      <c r="C177" s="346" t="s">
        <v>172</v>
      </c>
      <c r="D177" s="347"/>
      <c r="E177" s="347"/>
      <c r="F177" s="347"/>
      <c r="G177" s="347"/>
      <c r="H177" s="347"/>
      <c r="I177" s="347"/>
      <c r="J177" s="347"/>
      <c r="K177" s="347"/>
      <c r="L177" s="347"/>
      <c r="M177" s="347"/>
      <c r="N177" s="348"/>
      <c r="O177" s="224"/>
    </row>
    <row r="178" spans="2:15" ht="19.5" customHeight="1">
      <c r="B178" s="210"/>
      <c r="C178" s="129"/>
      <c r="D178" s="125"/>
      <c r="E178" s="125"/>
      <c r="F178" s="125"/>
      <c r="G178" s="125"/>
      <c r="H178" s="125"/>
      <c r="I178" s="125"/>
      <c r="J178" s="116"/>
      <c r="K178" s="116"/>
      <c r="L178" s="116"/>
      <c r="M178" s="116"/>
      <c r="N178" s="116"/>
      <c r="O178" s="211"/>
    </row>
    <row r="179" spans="2:15" ht="18.75" customHeight="1">
      <c r="B179" s="210"/>
      <c r="C179" s="345" t="s">
        <v>156</v>
      </c>
      <c r="D179" s="345"/>
      <c r="E179" s="345"/>
      <c r="F179" s="345"/>
      <c r="G179" s="345"/>
      <c r="H179" s="345"/>
      <c r="I179" s="345"/>
      <c r="J179" s="345"/>
      <c r="K179" s="345"/>
      <c r="L179" s="345"/>
      <c r="M179" s="345"/>
      <c r="N179" s="116"/>
      <c r="O179" s="211"/>
    </row>
    <row r="180" spans="2:15" ht="15" thickBot="1">
      <c r="B180" s="217"/>
      <c r="C180" s="134"/>
      <c r="D180" s="134"/>
      <c r="E180" s="134"/>
      <c r="F180" s="134"/>
      <c r="G180" s="134"/>
      <c r="H180" s="134"/>
      <c r="I180" s="134"/>
      <c r="J180" s="135"/>
      <c r="K180" s="135"/>
      <c r="L180" s="135"/>
      <c r="M180" s="135"/>
      <c r="N180" s="135"/>
      <c r="O180" s="218"/>
    </row>
    <row r="181" spans="3:9" ht="13.5" thickTop="1">
      <c r="C181" s="108"/>
      <c r="D181" s="108"/>
      <c r="E181" s="108"/>
      <c r="F181" s="108"/>
      <c r="G181" s="108"/>
      <c r="H181" s="108"/>
      <c r="I181" s="108"/>
    </row>
    <row r="182" spans="3:9" ht="12.75">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17" ht="12.75">
      <c r="C195" s="227" t="s">
        <v>122</v>
      </c>
      <c r="D195" s="228"/>
      <c r="E195" s="228"/>
      <c r="F195" s="228"/>
      <c r="G195" s="228"/>
      <c r="H195" s="228"/>
      <c r="I195" s="228"/>
      <c r="J195" s="229"/>
      <c r="K195" s="229"/>
      <c r="L195" s="229"/>
      <c r="M195" s="229"/>
      <c r="N195" s="229"/>
      <c r="O195" s="229"/>
      <c r="P195" s="229"/>
      <c r="Q195" s="229"/>
    </row>
    <row r="196" spans="3:17" ht="12.75">
      <c r="C196" s="228" t="str">
        <f>IF(F167="N","The transaction is not backed by new revenue. ","The transaction is backed by new revenue. ")</f>
        <v xml:space="preserve">The transaction is not backed by new revenue. </v>
      </c>
      <c r="D196" s="228"/>
      <c r="E196" s="228"/>
      <c r="F196" s="228"/>
      <c r="G196" s="228"/>
      <c r="H196" s="228"/>
      <c r="I196" s="228"/>
      <c r="J196" s="229"/>
      <c r="K196" s="229"/>
      <c r="L196" s="229"/>
      <c r="M196" s="229"/>
      <c r="N196" s="229"/>
      <c r="O196" s="229"/>
      <c r="P196" s="229"/>
      <c r="Q196" s="229"/>
    </row>
    <row r="197" spans="3:17" ht="12.75">
      <c r="C197" s="227" t="str">
        <f>IF(F167="N","",IF(F168="N","The new revenue does not include grant revenue. ","The new revenue includes grant revenue. "))</f>
        <v/>
      </c>
      <c r="D197" s="228"/>
      <c r="E197" s="228"/>
      <c r="F197" s="228"/>
      <c r="G197" s="228"/>
      <c r="H197" s="228"/>
      <c r="I197" s="228"/>
      <c r="J197" s="229"/>
      <c r="K197" s="229"/>
      <c r="L197" s="229"/>
      <c r="M197" s="229"/>
      <c r="N197" s="229"/>
      <c r="O197" s="229"/>
      <c r="P197" s="229"/>
      <c r="Q197" s="229"/>
    </row>
    <row r="198" spans="3:17" ht="12.75">
      <c r="C198" s="227" t="str">
        <f>IF(F167="N"," ",IF(F168="N"," ",IF(F169="N","The grant has not been awarded. ","The grant has been awarded. ")))</f>
        <v xml:space="preserve"> </v>
      </c>
      <c r="D198" s="228"/>
      <c r="E198" s="228"/>
      <c r="F198" s="228"/>
      <c r="G198" s="228"/>
      <c r="H198" s="228"/>
      <c r="I198" s="228"/>
      <c r="J198" s="229"/>
      <c r="K198" s="229"/>
      <c r="L198" s="229"/>
      <c r="M198" s="229"/>
      <c r="N198" s="229"/>
      <c r="O198" s="229"/>
      <c r="P198" s="229"/>
      <c r="Q198" s="229"/>
    </row>
    <row r="199" spans="3:17" ht="12.75">
      <c r="C199" s="228" t="str">
        <f>IF(F167="N"," ",IF(F170="N","The new revenue has not been received. ","The new revenue has been received. "))</f>
        <v xml:space="preserve"> </v>
      </c>
      <c r="D199" s="228"/>
      <c r="E199" s="228"/>
      <c r="F199" s="228"/>
      <c r="G199" s="228"/>
      <c r="H199" s="228"/>
      <c r="I199" s="228"/>
      <c r="J199" s="229"/>
      <c r="K199" s="229"/>
      <c r="L199" s="229"/>
      <c r="M199" s="229"/>
      <c r="N199" s="229"/>
      <c r="O199" s="229"/>
      <c r="P199" s="229"/>
      <c r="Q199" s="229"/>
    </row>
    <row r="200" spans="3:17" ht="12.75">
      <c r="C200" s="327" t="str">
        <f>IF(F167="N"," ",IF(F170="N",F171," "))</f>
        <v xml:space="preserve"> </v>
      </c>
      <c r="D200" s="228"/>
      <c r="E200" s="228"/>
      <c r="F200" s="228"/>
      <c r="G200" s="228"/>
      <c r="H200" s="228"/>
      <c r="I200" s="228"/>
      <c r="J200" s="229"/>
      <c r="K200" s="229"/>
      <c r="L200" s="229"/>
      <c r="M200" s="229"/>
      <c r="N200" s="229"/>
      <c r="O200" s="229"/>
      <c r="P200" s="229"/>
      <c r="Q200" s="229"/>
    </row>
    <row r="201" spans="3:17" ht="12.75">
      <c r="C201" s="227" t="s">
        <v>110</v>
      </c>
      <c r="D201" s="228"/>
      <c r="E201" s="228"/>
      <c r="F201" s="228"/>
      <c r="G201" s="228"/>
      <c r="H201" s="228"/>
      <c r="I201" s="228"/>
      <c r="J201" s="229"/>
      <c r="K201" s="229"/>
      <c r="L201" s="229"/>
      <c r="M201" s="229"/>
      <c r="N201" s="229"/>
      <c r="O201" s="229"/>
      <c r="P201" s="229"/>
      <c r="Q201" s="229"/>
    </row>
    <row r="202" spans="3:17" ht="11.25" customHeight="1">
      <c r="C202" s="338"/>
      <c r="D202" s="338"/>
      <c r="E202" s="338"/>
      <c r="F202" s="338"/>
      <c r="G202" s="338"/>
      <c r="H202" s="338"/>
      <c r="I202" s="338"/>
      <c r="J202" s="338"/>
      <c r="K202" s="338"/>
      <c r="L202" s="338"/>
      <c r="M202" s="338"/>
      <c r="N202" s="338"/>
      <c r="O202" s="338"/>
      <c r="P202" s="338"/>
      <c r="Q202" s="338"/>
    </row>
    <row r="203" spans="3:17" ht="12.75">
      <c r="C203" s="228"/>
      <c r="D203" s="228"/>
      <c r="E203" s="228"/>
      <c r="F203" s="228"/>
      <c r="G203" s="228"/>
      <c r="H203" s="228"/>
      <c r="I203" s="228"/>
      <c r="J203" s="229"/>
      <c r="K203" s="229"/>
      <c r="L203" s="229"/>
      <c r="M203" s="229"/>
      <c r="N203" s="229"/>
      <c r="O203" s="229"/>
      <c r="P203" s="229"/>
      <c r="Q203" s="229"/>
    </row>
    <row r="204" spans="3:17" ht="12.75">
      <c r="C204" s="230" t="str">
        <f>G29</f>
        <v>1046360</v>
      </c>
      <c r="D204" s="227" t="s">
        <v>43</v>
      </c>
      <c r="E204" s="228" t="str">
        <f>IF(D52="Y",CONCATENATE(F52," in fund balance is being used to cover indicated expenditures.  "),"")</f>
        <v/>
      </c>
      <c r="F204" s="228"/>
      <c r="G204" s="228"/>
      <c r="H204" s="228"/>
      <c r="I204" s="228"/>
      <c r="J204" s="229"/>
      <c r="K204" s="229"/>
      <c r="L204" s="229"/>
      <c r="M204" s="229"/>
      <c r="N204" s="229"/>
      <c r="O204" s="229"/>
      <c r="P204" s="229"/>
      <c r="Q204" s="229"/>
    </row>
    <row r="205" spans="3:17" ht="12.75">
      <c r="C205" s="230">
        <f>H29</f>
        <v>0</v>
      </c>
      <c r="D205" s="227" t="s">
        <v>44</v>
      </c>
      <c r="E205" s="228" t="str">
        <f>IF(D54="Y",CONCATENATE(F54," in reallocated grant funding is being used to cover indicated expenditures."),"")</f>
        <v/>
      </c>
      <c r="F205" s="228"/>
      <c r="G205" s="228"/>
      <c r="H205" s="228"/>
      <c r="I205" s="228"/>
      <c r="J205" s="229"/>
      <c r="K205" s="229"/>
      <c r="L205" s="229"/>
      <c r="M205" s="229"/>
      <c r="N205" s="229"/>
      <c r="O205" s="229"/>
      <c r="P205" s="229"/>
      <c r="Q205" s="229"/>
    </row>
    <row r="206" spans="3:17" ht="12.75">
      <c r="C206" s="230">
        <f>I29</f>
        <v>0</v>
      </c>
      <c r="D206" s="228"/>
      <c r="E206" s="228"/>
      <c r="F206" s="228"/>
      <c r="G206" s="228"/>
      <c r="H206" s="228"/>
      <c r="I206" s="228"/>
      <c r="J206" s="229"/>
      <c r="K206" s="229"/>
      <c r="L206" s="229"/>
      <c r="M206" s="229"/>
      <c r="N206" s="229"/>
      <c r="O206" s="229"/>
      <c r="P206" s="229"/>
      <c r="Q206" s="229"/>
    </row>
    <row r="207" spans="3:17" ht="12.75">
      <c r="C207" s="230">
        <f>I30</f>
        <v>0</v>
      </c>
      <c r="D207" s="228"/>
      <c r="E207" s="228"/>
      <c r="F207" s="228"/>
      <c r="G207" s="228"/>
      <c r="H207" s="228"/>
      <c r="I207" s="228"/>
      <c r="J207" s="229"/>
      <c r="K207" s="229"/>
      <c r="L207" s="229"/>
      <c r="M207" s="229"/>
      <c r="N207" s="229"/>
      <c r="O207" s="229"/>
      <c r="P207" s="229"/>
      <c r="Q207" s="229"/>
    </row>
    <row r="208" spans="3:17" ht="12.75">
      <c r="C208" s="230">
        <f>G30</f>
        <v>0</v>
      </c>
      <c r="D208" s="228"/>
      <c r="E208" s="228"/>
      <c r="F208" s="228"/>
      <c r="G208" s="228"/>
      <c r="H208" s="228"/>
      <c r="I208" s="228"/>
      <c r="J208" s="229"/>
      <c r="K208" s="229"/>
      <c r="L208" s="229"/>
      <c r="M208" s="229"/>
      <c r="N208" s="229"/>
      <c r="O208" s="229"/>
      <c r="P208" s="229"/>
      <c r="Q208" s="229"/>
    </row>
    <row r="209" spans="3:17" ht="12.75">
      <c r="C209" s="230">
        <f>H30</f>
        <v>0</v>
      </c>
      <c r="D209" s="228"/>
      <c r="E209" s="228"/>
      <c r="F209" s="228"/>
      <c r="G209" s="228"/>
      <c r="H209" s="228"/>
      <c r="I209" s="228"/>
      <c r="J209" s="229"/>
      <c r="K209" s="229"/>
      <c r="L209" s="229"/>
      <c r="M209" s="229"/>
      <c r="N209" s="229"/>
      <c r="O209" s="229"/>
      <c r="P209" s="229"/>
      <c r="Q209" s="229"/>
    </row>
    <row r="210" spans="3:17" ht="12.75">
      <c r="C210" s="230" t="str">
        <f>I31</f>
        <v>NA</v>
      </c>
      <c r="D210" s="228"/>
      <c r="E210" s="228"/>
      <c r="F210" s="228"/>
      <c r="G210" s="228"/>
      <c r="H210" s="228"/>
      <c r="I210" s="228"/>
      <c r="J210" s="229"/>
      <c r="K210" s="229"/>
      <c r="L210" s="229"/>
      <c r="M210" s="229"/>
      <c r="N210" s="229"/>
      <c r="O210" s="229"/>
      <c r="P210" s="229"/>
      <c r="Q210" s="229"/>
    </row>
    <row r="211" spans="3:17" ht="12.75">
      <c r="C211" s="230" t="str">
        <f>J31</f>
        <v xml:space="preserve"> </v>
      </c>
      <c r="D211" s="228"/>
      <c r="E211" s="228"/>
      <c r="F211" s="228"/>
      <c r="G211" s="228"/>
      <c r="H211" s="228"/>
      <c r="I211" s="228"/>
      <c r="J211" s="229"/>
      <c r="K211" s="229"/>
      <c r="L211" s="229"/>
      <c r="M211" s="229"/>
      <c r="N211" s="229"/>
      <c r="O211" s="229"/>
      <c r="P211" s="229"/>
      <c r="Q211" s="229"/>
    </row>
    <row r="212" spans="3:17" ht="12.75">
      <c r="C212" s="231"/>
      <c r="D212" s="227">
        <v>300</v>
      </c>
      <c r="E212" s="228"/>
      <c r="F212" s="228"/>
      <c r="G212" s="228"/>
      <c r="H212" s="228"/>
      <c r="I212" s="228"/>
      <c r="J212" s="229"/>
      <c r="K212" s="229"/>
      <c r="L212" s="229"/>
      <c r="M212" s="229"/>
      <c r="N212" s="229"/>
      <c r="O212" s="229"/>
      <c r="P212" s="229"/>
      <c r="Q212" s="229"/>
    </row>
    <row r="213" spans="3:17" ht="12.75">
      <c r="C213" s="230"/>
      <c r="D213" s="227" t="s">
        <v>48</v>
      </c>
      <c r="E213" s="228"/>
      <c r="F213" s="228"/>
      <c r="G213" s="228"/>
      <c r="H213" s="228"/>
      <c r="I213" s="228"/>
      <c r="J213" s="229"/>
      <c r="K213" s="229"/>
      <c r="L213" s="229"/>
      <c r="M213" s="229"/>
      <c r="N213" s="229"/>
      <c r="O213" s="229"/>
      <c r="P213" s="229"/>
      <c r="Q213" s="229"/>
    </row>
    <row r="214" spans="3:9" ht="12.75">
      <c r="C214" s="226"/>
      <c r="D214" s="108"/>
      <c r="E214" s="108"/>
      <c r="F214" s="108"/>
      <c r="G214" s="108"/>
      <c r="H214" s="108"/>
      <c r="I214" s="108"/>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108"/>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sheetData>
  <mergeCells count="81">
    <mergeCell ref="E81:F81"/>
    <mergeCell ref="C81:D81"/>
    <mergeCell ref="C97:D97"/>
    <mergeCell ref="C109:D109"/>
    <mergeCell ref="C110:D110"/>
    <mergeCell ref="C107:D107"/>
    <mergeCell ref="C108:D108"/>
    <mergeCell ref="C98:D98"/>
    <mergeCell ref="C99:D99"/>
    <mergeCell ref="C119:D119"/>
    <mergeCell ref="C120:D120"/>
    <mergeCell ref="C121:D121"/>
    <mergeCell ref="E103:F103"/>
    <mergeCell ref="C103:D103"/>
    <mergeCell ref="C118:D118"/>
    <mergeCell ref="C114:D114"/>
    <mergeCell ref="E114:F114"/>
    <mergeCell ref="D17:F17"/>
    <mergeCell ref="E58:F58"/>
    <mergeCell ref="E76:M76"/>
    <mergeCell ref="D18:F18"/>
    <mergeCell ref="D43:I43"/>
    <mergeCell ref="C48:M48"/>
    <mergeCell ref="C68:M68"/>
    <mergeCell ref="C74:D74"/>
    <mergeCell ref="D39:F39"/>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02:Q202"/>
    <mergeCell ref="F171:N171"/>
    <mergeCell ref="C174:N174"/>
    <mergeCell ref="C179:M179"/>
    <mergeCell ref="C175:N175"/>
    <mergeCell ref="C176:N176"/>
    <mergeCell ref="C177:N177"/>
    <mergeCell ref="C173:M173"/>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9"/>
  <sheetViews>
    <sheetView showGridLines="0" tabSelected="1" zoomScale="90" zoomScaleNormal="90" workbookViewId="0" topLeftCell="A1">
      <selection activeCell="H9" sqref="H9"/>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434" t="s">
        <v>49</v>
      </c>
      <c r="B1" s="434"/>
      <c r="C1" s="434"/>
      <c r="D1" s="434"/>
      <c r="E1" s="434"/>
      <c r="F1" s="434"/>
      <c r="G1" s="434"/>
      <c r="H1" s="434"/>
      <c r="I1" s="434"/>
      <c r="J1" s="434"/>
      <c r="K1" s="434"/>
      <c r="L1" s="434"/>
      <c r="M1" s="434"/>
      <c r="N1" s="434"/>
      <c r="O1" s="434"/>
      <c r="P1" s="434"/>
      <c r="Q1" s="434"/>
      <c r="R1" s="434"/>
      <c r="S1" s="434"/>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391" t="s">
        <v>31</v>
      </c>
      <c r="B3" s="391"/>
      <c r="C3" s="391"/>
      <c r="D3" s="391"/>
      <c r="E3" s="391"/>
      <c r="F3" s="391"/>
      <c r="G3" s="391"/>
      <c r="H3" s="391"/>
      <c r="I3" s="391"/>
      <c r="J3" s="391"/>
      <c r="K3" s="391"/>
      <c r="L3" s="391"/>
      <c r="M3" s="391"/>
      <c r="N3" s="391"/>
      <c r="O3" s="391"/>
      <c r="P3" s="391"/>
      <c r="Q3" s="391"/>
      <c r="R3" s="391"/>
      <c r="S3" s="391"/>
      <c r="T3" s="1"/>
    </row>
    <row r="4" spans="1:20" ht="3" customHeight="1" thickBot="1" thickTop="1">
      <c r="A4" s="445"/>
      <c r="B4" s="446"/>
      <c r="C4" s="446"/>
      <c r="D4" s="446"/>
      <c r="E4" s="446"/>
      <c r="F4" s="446"/>
      <c r="G4" s="446"/>
      <c r="H4" s="446"/>
      <c r="I4" s="446"/>
      <c r="J4" s="446"/>
      <c r="K4" s="446"/>
      <c r="L4" s="446"/>
      <c r="M4" s="446"/>
      <c r="N4" s="446"/>
      <c r="O4" s="446"/>
      <c r="P4" s="446"/>
      <c r="Q4" s="446"/>
      <c r="R4" s="446"/>
      <c r="S4" s="446"/>
      <c r="T4" s="1"/>
    </row>
    <row r="5" spans="1:19" ht="13.5">
      <c r="A5" s="455" t="s">
        <v>7</v>
      </c>
      <c r="B5" s="453"/>
      <c r="C5" s="453"/>
      <c r="D5" s="453"/>
      <c r="E5" s="453"/>
      <c r="F5" s="453"/>
      <c r="G5" s="453"/>
      <c r="H5" s="453"/>
      <c r="I5" s="453"/>
      <c r="J5" s="453"/>
      <c r="K5" s="453"/>
      <c r="L5" s="453"/>
      <c r="M5" s="453"/>
      <c r="N5" s="453"/>
      <c r="O5" s="453"/>
      <c r="P5" s="453"/>
      <c r="Q5" s="453"/>
      <c r="R5" s="453"/>
      <c r="S5" s="454"/>
    </row>
    <row r="6" spans="1:20" ht="13.5">
      <c r="A6" s="451" t="s">
        <v>0</v>
      </c>
      <c r="B6" s="452"/>
      <c r="C6" s="450" t="str">
        <f>IF('2a.  Simple Form Data Entry'!G11="","   ",'2a.  Simple Form Data Entry'!G11)</f>
        <v>103XX SW 188th Street Surplus Property Sale</v>
      </c>
      <c r="D6" s="450"/>
      <c r="E6" s="450"/>
      <c r="F6" s="450"/>
      <c r="G6" s="450"/>
      <c r="H6" s="450"/>
      <c r="I6" s="450"/>
      <c r="J6" s="450"/>
      <c r="L6" s="293" t="s">
        <v>16</v>
      </c>
      <c r="M6" s="293"/>
      <c r="O6" s="72"/>
      <c r="Q6" s="72"/>
      <c r="R6" s="319" t="str">
        <f>IF('2a.  Simple Form Data Entry'!G17="","   ",'2a.  Simple Form Data Entry'!G17)</f>
        <v>N/A</v>
      </c>
      <c r="S6" s="71" t="s">
        <v>17</v>
      </c>
      <c r="T6" s="11"/>
    </row>
    <row r="7" spans="1:20" ht="13.5" customHeight="1">
      <c r="A7" s="456" t="s">
        <v>152</v>
      </c>
      <c r="B7" s="447"/>
      <c r="C7" s="457" t="str">
        <f>IF('2a.  Simple Form Data Entry'!G12="","   ",'2a.  Simple Form Data Entry'!G12)</f>
        <v>FMD/Real Estate Services</v>
      </c>
      <c r="D7" s="457"/>
      <c r="E7" s="457"/>
      <c r="F7" s="457"/>
      <c r="G7" s="457"/>
      <c r="H7" s="457"/>
      <c r="I7" s="457"/>
      <c r="J7" s="457"/>
      <c r="L7" s="102" t="s">
        <v>27</v>
      </c>
      <c r="M7" s="102"/>
      <c r="P7" s="73"/>
      <c r="Q7" s="73"/>
      <c r="R7" s="320">
        <f>'2a.  Simple Form Data Entry'!G18</f>
        <v>500000</v>
      </c>
      <c r="S7" s="54"/>
      <c r="T7" s="11"/>
    </row>
    <row r="8" spans="1:24" ht="13.5" customHeight="1">
      <c r="A8" s="448" t="s">
        <v>2</v>
      </c>
      <c r="B8" s="449"/>
      <c r="C8" s="292" t="str">
        <f>IF('2a.  Simple Form Data Entry'!G15="","   ",'2a.  Simple Form Data Entry'!G15)</f>
        <v>Carolyn Mock/Steve Rizika</v>
      </c>
      <c r="E8" s="292"/>
      <c r="F8" s="449" t="s">
        <v>8</v>
      </c>
      <c r="G8" s="449"/>
      <c r="H8" s="329" t="str">
        <f>IF('2a.  Simple Form Data Entry'!G15=""," ",'2a.  Simple Form Data Entry'!G16)</f>
        <v>12/16/16</v>
      </c>
      <c r="I8" s="292"/>
      <c r="J8" s="292"/>
      <c r="L8" s="447" t="s">
        <v>10</v>
      </c>
      <c r="M8" s="447"/>
      <c r="N8" s="447"/>
      <c r="O8" s="447"/>
      <c r="P8" s="74"/>
      <c r="Q8" s="74"/>
      <c r="R8" s="292" t="str">
        <f>IF('2a.  Simple Form Data Entry'!G13="","   ",'2a.  Simple Form Data Entry'!G13)</f>
        <v>Sale</v>
      </c>
      <c r="S8" s="328"/>
      <c r="T8" s="292"/>
      <c r="U8" s="292"/>
      <c r="V8" s="292"/>
      <c r="W8" s="292"/>
      <c r="X8" s="292"/>
    </row>
    <row r="9" spans="1:24" ht="13.5" customHeight="1">
      <c r="A9" s="448" t="s">
        <v>3</v>
      </c>
      <c r="B9" s="449"/>
      <c r="C9" s="295" t="s">
        <v>177</v>
      </c>
      <c r="D9" s="292"/>
      <c r="E9" s="292"/>
      <c r="F9" s="449" t="s">
        <v>13</v>
      </c>
      <c r="G9" s="449"/>
      <c r="H9" s="336">
        <v>42775</v>
      </c>
      <c r="I9" s="292"/>
      <c r="J9" s="292"/>
      <c r="L9" s="447" t="s">
        <v>9</v>
      </c>
      <c r="M9" s="447"/>
      <c r="N9" s="447"/>
      <c r="O9" s="447"/>
      <c r="P9" s="55"/>
      <c r="Q9" s="55"/>
      <c r="R9" s="292" t="str">
        <f>IF('2a.  Simple Form Data Entry'!G14="","   ",'2a.  Simple Form Data Entry'!G14)</f>
        <v>stand alone</v>
      </c>
      <c r="S9" s="328"/>
      <c r="T9" s="292"/>
      <c r="U9" s="292"/>
      <c r="V9" s="292"/>
      <c r="W9" s="292"/>
      <c r="X9" s="292"/>
    </row>
    <row r="10" spans="1:20" ht="12.75">
      <c r="A10" s="330" t="s">
        <v>151</v>
      </c>
      <c r="B10" s="331"/>
      <c r="C10" s="441" t="str">
        <f>IF('2a.  Simple Form Data Entry'!G10=""," ",'2a.  Simple Form Data Entry'!G10)</f>
        <v>Sale of 103XX SW 188th Street Vashon Island, WA, parcel 312303-9046</v>
      </c>
      <c r="D10" s="441"/>
      <c r="E10" s="441"/>
      <c r="F10" s="441"/>
      <c r="G10" s="441"/>
      <c r="H10" s="441"/>
      <c r="I10" s="441"/>
      <c r="J10" s="441"/>
      <c r="K10" s="441"/>
      <c r="L10" s="441"/>
      <c r="M10" s="441"/>
      <c r="N10" s="441"/>
      <c r="O10" s="441"/>
      <c r="P10" s="441"/>
      <c r="Q10" s="441"/>
      <c r="R10" s="441"/>
      <c r="S10" s="442"/>
      <c r="T10" s="11"/>
    </row>
    <row r="11" spans="1:20" ht="13.5" thickBot="1">
      <c r="A11" s="332"/>
      <c r="B11" s="333"/>
      <c r="C11" s="443"/>
      <c r="D11" s="443"/>
      <c r="E11" s="443"/>
      <c r="F11" s="443"/>
      <c r="G11" s="443"/>
      <c r="H11" s="443"/>
      <c r="I11" s="443"/>
      <c r="J11" s="443"/>
      <c r="K11" s="443"/>
      <c r="L11" s="443"/>
      <c r="M11" s="443"/>
      <c r="N11" s="443"/>
      <c r="O11" s="443"/>
      <c r="P11" s="443"/>
      <c r="Q11" s="443"/>
      <c r="R11" s="443"/>
      <c r="S11" s="444"/>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391" t="s">
        <v>14</v>
      </c>
      <c r="B13" s="391"/>
      <c r="C13" s="391"/>
      <c r="D13" s="391"/>
      <c r="E13" s="391"/>
      <c r="F13" s="391"/>
      <c r="G13" s="391"/>
      <c r="H13" s="391"/>
      <c r="I13" s="391"/>
      <c r="J13" s="391"/>
      <c r="K13" s="391"/>
      <c r="L13" s="391"/>
      <c r="M13" s="391"/>
      <c r="N13" s="391"/>
      <c r="O13" s="391"/>
      <c r="P13" s="391"/>
      <c r="Q13" s="391"/>
      <c r="R13" s="391"/>
      <c r="S13" s="391"/>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36" t="s">
        <v>32</v>
      </c>
      <c r="B15" s="436"/>
      <c r="C15" s="436"/>
      <c r="D15" s="436"/>
      <c r="E15" s="436"/>
      <c r="F15" s="436"/>
      <c r="G15" s="436"/>
      <c r="H15" s="436"/>
      <c r="I15" s="436"/>
      <c r="J15" s="436"/>
      <c r="K15" s="436"/>
      <c r="L15" s="436"/>
      <c r="M15" s="436"/>
      <c r="N15" s="436"/>
      <c r="O15" s="436"/>
      <c r="P15" s="436"/>
      <c r="Q15" s="436"/>
      <c r="R15" s="436"/>
      <c r="S15" s="436"/>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40" t="s">
        <v>145</v>
      </c>
      <c r="B17" s="440"/>
      <c r="C17" s="440"/>
      <c r="D17" s="440"/>
      <c r="E17" s="437" t="str">
        <f>IF('2a.  Simple Form Data Entry'!G39="N","NA",'2a.  Simple Form Data Entry'!G40)</f>
        <v>NA</v>
      </c>
      <c r="F17" s="438"/>
      <c r="G17" s="439"/>
      <c r="H17" s="399" t="s">
        <v>153</v>
      </c>
      <c r="I17" s="400"/>
      <c r="J17" s="400"/>
      <c r="K17" s="400"/>
      <c r="L17" s="400"/>
      <c r="M17" s="400"/>
      <c r="N17" s="310"/>
      <c r="O17" s="392" t="str">
        <f>IF('2a.  Simple Form Data Entry'!G39="N","NA",'2a.  Simple Form Data Entry'!G41)</f>
        <v>NA</v>
      </c>
      <c r="P17" s="393"/>
      <c r="Q17" s="393"/>
      <c r="R17" s="393"/>
      <c r="S17" s="394"/>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36" t="s">
        <v>33</v>
      </c>
      <c r="B19" s="436"/>
      <c r="C19" s="436"/>
      <c r="D19" s="436"/>
      <c r="E19" s="436"/>
      <c r="F19" s="436"/>
      <c r="G19" s="436"/>
      <c r="H19" s="436"/>
      <c r="I19" s="436"/>
      <c r="J19" s="436"/>
      <c r="K19" s="436"/>
      <c r="L19" s="436"/>
      <c r="M19" s="436"/>
      <c r="N19" s="436"/>
      <c r="O19" s="436"/>
      <c r="P19" s="436"/>
      <c r="Q19" s="436"/>
      <c r="R19" s="436"/>
      <c r="S19" s="436"/>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127</v>
      </c>
      <c r="B21" s="2"/>
      <c r="D21" s="3"/>
      <c r="E21" s="3"/>
      <c r="F21" s="3"/>
      <c r="G21" s="3"/>
      <c r="H21" s="3"/>
      <c r="I21" s="3"/>
      <c r="J21" s="3"/>
      <c r="K21" s="3"/>
      <c r="L21" s="3"/>
      <c r="M21" s="3"/>
      <c r="N21" s="3"/>
      <c r="O21" s="3"/>
      <c r="P21" s="3"/>
      <c r="Q21" s="3"/>
      <c r="R21" s="3"/>
      <c r="T21" s="11"/>
    </row>
    <row r="22" spans="1:20" ht="3" customHeight="1">
      <c r="A22" s="51"/>
      <c r="B22" s="44"/>
      <c r="C22" s="44"/>
      <c r="D22" s="44"/>
      <c r="E22" s="44"/>
      <c r="F22" s="185"/>
      <c r="G22" s="44"/>
      <c r="H22" s="44"/>
      <c r="I22" s="185"/>
      <c r="J22" s="44"/>
      <c r="K22" s="44"/>
      <c r="L22" s="296"/>
      <c r="M22" s="44"/>
      <c r="N22" s="44"/>
      <c r="O22" s="296"/>
      <c r="P22" s="296"/>
      <c r="Q22" s="296"/>
      <c r="R22" s="296"/>
      <c r="S22" s="44"/>
      <c r="T22" s="11"/>
    </row>
    <row r="23" spans="1:20" ht="16.5" thickBot="1">
      <c r="A23" s="10" t="s">
        <v>146</v>
      </c>
      <c r="B23" s="10"/>
      <c r="C23" s="2"/>
      <c r="D23" s="3"/>
      <c r="E23" s="3"/>
      <c r="F23" s="3"/>
      <c r="G23" s="3"/>
      <c r="H23" s="3"/>
      <c r="I23" s="3"/>
      <c r="J23" s="3"/>
      <c r="K23" s="3"/>
      <c r="L23" s="3"/>
      <c r="M23" s="3"/>
      <c r="N23" s="3"/>
      <c r="O23" s="3"/>
      <c r="P23" s="3"/>
      <c r="Q23" s="3"/>
      <c r="R23" s="3"/>
      <c r="T23" s="11"/>
    </row>
    <row r="24" spans="1:20" ht="43.5" thickBot="1">
      <c r="A24" s="92" t="s">
        <v>18</v>
      </c>
      <c r="B24" s="93"/>
      <c r="C24" s="94"/>
      <c r="D24" s="95" t="s">
        <v>28</v>
      </c>
      <c r="E24" s="95" t="s">
        <v>29</v>
      </c>
      <c r="F24" s="95" t="s">
        <v>104</v>
      </c>
      <c r="G24" s="103" t="s">
        <v>11</v>
      </c>
      <c r="H24" s="95" t="s">
        <v>54</v>
      </c>
      <c r="I24" s="95" t="str">
        <f>'2a.  Simple Form Data Entry'!N57</f>
        <v>Sum of Revenues Prior to 2017</v>
      </c>
      <c r="J24" s="95">
        <f>'2a.  Simple Form Data Entry'!G19</f>
        <v>2017</v>
      </c>
      <c r="K24" s="96">
        <f>J24+1</f>
        <v>2018</v>
      </c>
      <c r="L24" s="96" t="str">
        <f>CONCATENATE(J24," / ",K24)</f>
        <v>2017 / 2018</v>
      </c>
      <c r="M24" s="96">
        <f>K24+1</f>
        <v>2019</v>
      </c>
      <c r="N24" s="96">
        <f>M24+1</f>
        <v>2020</v>
      </c>
      <c r="O24" s="96" t="str">
        <f>CONCATENATE(M24," / ",N24)</f>
        <v>2019 / 2020</v>
      </c>
      <c r="P24" s="96">
        <f>N24+1</f>
        <v>2021</v>
      </c>
      <c r="Q24" s="96">
        <f>P24+1</f>
        <v>2022</v>
      </c>
      <c r="R24" s="96" t="str">
        <f>CONCATENATE(P24," / ",Q24)</f>
        <v>2021 / 2022</v>
      </c>
      <c r="S24" s="97" t="s">
        <v>117</v>
      </c>
      <c r="T24" s="11"/>
    </row>
    <row r="25" spans="1:20" ht="13.5">
      <c r="A25" s="88" t="str">
        <f>IF('2a.  Simple Form Data Entry'!C58="","   ",'2a.  Simple Form Data Entry'!C58)</f>
        <v>FMD/Real Estate Services</v>
      </c>
      <c r="B25" s="78"/>
      <c r="C25" s="78"/>
      <c r="D25" s="177" t="str">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A44000</v>
      </c>
      <c r="E25" s="89">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440</v>
      </c>
      <c r="F25" s="177" t="str">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0010</v>
      </c>
      <c r="G25" s="90" t="str">
        <f>IF(A25="","   ",'2a.  Simple Form Data Entry'!D58)</f>
        <v>1046360</v>
      </c>
      <c r="H25" s="196" t="str">
        <f>IF('2a.  Simple Form Data Entry'!E58="","   ",'2a.  Simple Form Data Entry'!E58)</f>
        <v>34187 Cost Real Property Sales</v>
      </c>
      <c r="I25" s="80">
        <f>'2a.  Simple Form Data Entry'!N58</f>
        <v>0</v>
      </c>
      <c r="J25" s="80">
        <f>'2a.  Simple Form Data Entry'!G58</f>
        <v>2400</v>
      </c>
      <c r="K25" s="80">
        <f>'2a.  Simple Form Data Entry'!H58</f>
        <v>0</v>
      </c>
      <c r="L25" s="80">
        <f>J25+K25</f>
        <v>2400</v>
      </c>
      <c r="M25" s="80">
        <f>'2a.  Simple Form Data Entry'!I58</f>
        <v>0</v>
      </c>
      <c r="N25" s="80">
        <f>'2a.  Simple Form Data Entry'!J58</f>
        <v>0</v>
      </c>
      <c r="O25" s="80">
        <f aca="true" t="shared" si="0" ref="O25:O31">M25+N25</f>
        <v>0</v>
      </c>
      <c r="P25" s="80">
        <f>'2a.  Simple Form Data Entry'!K58</f>
        <v>0</v>
      </c>
      <c r="Q25" s="80">
        <f>'2a.  Simple Form Data Entry'!L58</f>
        <v>0</v>
      </c>
      <c r="R25" s="80">
        <f aca="true" t="shared" si="1" ref="R25:R31">P25+Q25</f>
        <v>0</v>
      </c>
      <c r="S25" s="91">
        <f>'2a.  Simple Form Data Entry'!M58</f>
        <v>0</v>
      </c>
      <c r="T25" s="11"/>
    </row>
    <row r="26" spans="1:20" ht="13.5">
      <c r="A26" s="84" t="str">
        <f>IF('2a.  Simple Form Data Entry'!C59="","   ",'2a.  Simple Form Data Entry'!C59)</f>
        <v>General Fund</v>
      </c>
      <c r="B26" s="75"/>
      <c r="C26" s="75"/>
      <c r="D26" s="177">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0</v>
      </c>
      <c r="E26" s="89">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0</v>
      </c>
      <c r="F26" s="17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0010</v>
      </c>
      <c r="G26" s="90" t="str">
        <f>IF(A26="","   ",'2a.  Simple Form Data Entry'!D59)</f>
        <v xml:space="preserve"> </v>
      </c>
      <c r="H26" s="76" t="str">
        <f>IF('2a.  Simple Form Data Entry'!E59="","   ",'2a.  Simple Form Data Entry'!E59)</f>
        <v>39512 Sale of Property</v>
      </c>
      <c r="I26" s="80">
        <f>'2a.  Simple Form Data Entry'!N59</f>
        <v>0</v>
      </c>
      <c r="J26" s="77">
        <f>'2a.  Simple Form Data Entry'!G59</f>
        <v>495600</v>
      </c>
      <c r="K26" s="77">
        <f>'2a.  Simple Form Data Entry'!H59</f>
        <v>0</v>
      </c>
      <c r="L26" s="80">
        <f aca="true" t="shared" si="2" ref="L26:L31">J26+K26</f>
        <v>495600</v>
      </c>
      <c r="M26" s="77">
        <f>'2a.  Simple Form Data Entry'!I59</f>
        <v>0</v>
      </c>
      <c r="N26" s="77">
        <f>'2a.  Simple Form Data Entry'!J59</f>
        <v>0</v>
      </c>
      <c r="O26" s="80">
        <f t="shared" si="0"/>
        <v>0</v>
      </c>
      <c r="P26" s="77">
        <f>'2a.  Simple Form Data Entry'!K59</f>
        <v>0</v>
      </c>
      <c r="Q26" s="77">
        <f>'2a.  Simple Form Data Entry'!L59</f>
        <v>0</v>
      </c>
      <c r="R26" s="80">
        <f t="shared" si="1"/>
        <v>0</v>
      </c>
      <c r="S26" s="87">
        <f>'2a.  Simple Form Data Entry'!M59</f>
        <v>0</v>
      </c>
      <c r="T26" s="11"/>
    </row>
    <row r="27" spans="1:20" ht="13.5">
      <c r="A27" s="84" t="str">
        <f>IF('2a.  Simple Form Data Entry'!C60="","   ",'2a.  Simple Form Data Entry'!C60)</f>
        <v xml:space="preserve">   </v>
      </c>
      <c r="B27" s="85"/>
      <c r="C27" s="85"/>
      <c r="D27" s="177"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9"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90" t="str">
        <f>IF(A27="","   ",'2a.  Simple Form Data Entry'!D60)</f>
        <v xml:space="preserve"> </v>
      </c>
      <c r="H27" s="198" t="str">
        <f>IF('2a.  Simple Form Data Entry'!E60="","   ",'2a.  Simple Form Data Entry'!E60)</f>
        <v>Estimated Fees to be deducted by Escrow</v>
      </c>
      <c r="I27" s="80">
        <f>'2a.  Simple Form Data Entry'!N60</f>
        <v>0</v>
      </c>
      <c r="J27" s="77">
        <f>'2a.  Simple Form Data Entry'!G60</f>
        <v>2000</v>
      </c>
      <c r="K27" s="77">
        <f>'2a.  Simple Form Data Entry'!H60</f>
        <v>0</v>
      </c>
      <c r="L27" s="80">
        <f t="shared" si="2"/>
        <v>2000</v>
      </c>
      <c r="M27" s="77">
        <f>'2a.  Simple Form Data Entry'!I60</f>
        <v>0</v>
      </c>
      <c r="N27" s="77">
        <f>'2a.  Simple Form Data Entry'!J60</f>
        <v>0</v>
      </c>
      <c r="O27" s="80">
        <f t="shared" si="0"/>
        <v>0</v>
      </c>
      <c r="P27" s="77">
        <f>'2a.  Simple Form Data Entry'!K60</f>
        <v>0</v>
      </c>
      <c r="Q27" s="77">
        <f>'2a.  Simple Form Data Entry'!L60</f>
        <v>0</v>
      </c>
      <c r="R27" s="80">
        <f t="shared" si="1"/>
        <v>0</v>
      </c>
      <c r="S27" s="87">
        <f>'2a.  Simple Form Data Entry'!M60</f>
        <v>0</v>
      </c>
      <c r="T27" s="11"/>
    </row>
    <row r="28" spans="1:20" ht="13.5" hidden="1">
      <c r="A28" s="84" t="str">
        <f>IF('2a.  Simple Form Data Entry'!C61="","   ",'2a.  Simple Form Data Entry'!C61)</f>
        <v xml:space="preserve">   </v>
      </c>
      <c r="B28" s="85"/>
      <c r="C28" s="85"/>
      <c r="D28" s="17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9"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0" t="str">
        <f>IF(A28="","   ",'2a.  Simple Form Data Entry'!D61)</f>
        <v xml:space="preserve"> </v>
      </c>
      <c r="H28" s="198" t="str">
        <f>IF('2a.  Simple Form Data Entry'!E61="","   ",'2a.  Simple Form Data Entry'!E61)</f>
        <v xml:space="preserve">   </v>
      </c>
      <c r="I28" s="80">
        <f>'2a.  Simple Form Data Entry'!N61</f>
        <v>0</v>
      </c>
      <c r="J28" s="77">
        <f>'2a.  Simple Form Data Entry'!G61</f>
        <v>0</v>
      </c>
      <c r="K28" s="77">
        <f>'2a.  Simple Form Data Entry'!H61</f>
        <v>0</v>
      </c>
      <c r="L28" s="80">
        <f t="shared" si="2"/>
        <v>0</v>
      </c>
      <c r="M28" s="77">
        <f>'2a.  Simple Form Data Entry'!I61</f>
        <v>0</v>
      </c>
      <c r="N28" s="77">
        <f>'2a.  Simple Form Data Entry'!J61</f>
        <v>0</v>
      </c>
      <c r="O28" s="80">
        <f t="shared" si="0"/>
        <v>0</v>
      </c>
      <c r="P28" s="77">
        <f>'2a.  Simple Form Data Entry'!K61</f>
        <v>0</v>
      </c>
      <c r="Q28" s="77">
        <f>'2a.  Simple Form Data Entry'!L61</f>
        <v>0</v>
      </c>
      <c r="R28" s="80">
        <f t="shared" si="1"/>
        <v>0</v>
      </c>
      <c r="S28" s="87">
        <f>'2a.  Simple Form Data Entry'!M61</f>
        <v>0</v>
      </c>
      <c r="T28" s="11"/>
    </row>
    <row r="29" spans="1:20" ht="13.5" hidden="1">
      <c r="A29" s="84" t="str">
        <f>IF('2a.  Simple Form Data Entry'!C62="","   ",'2a.  Simple Form Data Entry'!C62)</f>
        <v xml:space="preserve">   </v>
      </c>
      <c r="B29" s="86"/>
      <c r="C29" s="86"/>
      <c r="D29" s="17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9"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0" t="str">
        <f>IF(A29="","   ",'2a.  Simple Form Data Entry'!D62)</f>
        <v xml:space="preserve"> </v>
      </c>
      <c r="H29" s="198" t="str">
        <f>IF('2a.  Simple Form Data Entry'!E62="","   ",'2a.  Simple Form Data Entry'!E62)</f>
        <v xml:space="preserve">   </v>
      </c>
      <c r="I29" s="80">
        <f>'2a.  Simple Form Data Entry'!N62</f>
        <v>0</v>
      </c>
      <c r="J29" s="77">
        <f>'2a.  Simple Form Data Entry'!G62</f>
        <v>0</v>
      </c>
      <c r="K29" s="77">
        <f>'2a.  Simple Form Data Entry'!H62</f>
        <v>0</v>
      </c>
      <c r="L29" s="80">
        <f t="shared" si="2"/>
        <v>0</v>
      </c>
      <c r="M29" s="77">
        <f>'2a.  Simple Form Data Entry'!I62</f>
        <v>0</v>
      </c>
      <c r="N29" s="77">
        <f>'2a.  Simple Form Data Entry'!J62</f>
        <v>0</v>
      </c>
      <c r="O29" s="80">
        <f t="shared" si="0"/>
        <v>0</v>
      </c>
      <c r="P29" s="77">
        <f>'2a.  Simple Form Data Entry'!K62</f>
        <v>0</v>
      </c>
      <c r="Q29" s="77">
        <f>'2a.  Simple Form Data Entry'!L62</f>
        <v>0</v>
      </c>
      <c r="R29" s="80">
        <f t="shared" si="1"/>
        <v>0</v>
      </c>
      <c r="S29" s="87">
        <f>'2a.  Simple Form Data Entry'!M62</f>
        <v>0</v>
      </c>
      <c r="T29" s="11"/>
    </row>
    <row r="30" spans="1:20" ht="13.5" hidden="1">
      <c r="A30" s="84" t="str">
        <f>IF('2a.  Simple Form Data Entry'!C63="","   ",'2a.  Simple Form Data Entry'!C63)</f>
        <v xml:space="preserve">   </v>
      </c>
      <c r="B30" s="86"/>
      <c r="C30" s="86"/>
      <c r="D30" s="17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9"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0" t="str">
        <f>IF(A30="","   ",'2a.  Simple Form Data Entry'!D63)</f>
        <v xml:space="preserve"> </v>
      </c>
      <c r="H30" s="198" t="str">
        <f>IF('2a.  Simple Form Data Entry'!E63="","   ",'2a.  Simple Form Data Entry'!E63)</f>
        <v xml:space="preserve">   </v>
      </c>
      <c r="I30" s="80">
        <f>'2a.  Simple Form Data Entry'!N63</f>
        <v>0</v>
      </c>
      <c r="J30" s="77">
        <f>'2a.  Simple Form Data Entry'!G63</f>
        <v>0</v>
      </c>
      <c r="K30" s="77">
        <f>'2a.  Simple Form Data Entry'!H63</f>
        <v>0</v>
      </c>
      <c r="L30" s="80">
        <f t="shared" si="2"/>
        <v>0</v>
      </c>
      <c r="M30" s="77">
        <f>'2a.  Simple Form Data Entry'!I63</f>
        <v>0</v>
      </c>
      <c r="N30" s="101">
        <f>'2a.  Simple Form Data Entry'!J63</f>
        <v>0</v>
      </c>
      <c r="O30" s="80">
        <f t="shared" si="0"/>
        <v>0</v>
      </c>
      <c r="P30" s="101">
        <f>'2a.  Simple Form Data Entry'!K63</f>
        <v>0</v>
      </c>
      <c r="Q30" s="101">
        <f>'2a.  Simple Form Data Entry'!L63</f>
        <v>0</v>
      </c>
      <c r="R30" s="80">
        <f t="shared" si="1"/>
        <v>0</v>
      </c>
      <c r="S30" s="87">
        <f>'2a.  Simple Form Data Entry'!M63</f>
        <v>0</v>
      </c>
      <c r="T30" s="11"/>
    </row>
    <row r="31" spans="1:20" ht="14.25" thickBot="1">
      <c r="A31" s="6"/>
      <c r="B31" s="7"/>
      <c r="C31" s="290" t="s">
        <v>4</v>
      </c>
      <c r="D31" s="8"/>
      <c r="E31" s="8"/>
      <c r="F31" s="8"/>
      <c r="G31" s="8"/>
      <c r="H31" s="199"/>
      <c r="I31" s="56">
        <f aca="true" t="shared" si="3" ref="I31:S31">SUM(I25:I30)</f>
        <v>0</v>
      </c>
      <c r="J31" s="56">
        <f t="shared" si="3"/>
        <v>500000</v>
      </c>
      <c r="K31" s="56">
        <f t="shared" si="3"/>
        <v>0</v>
      </c>
      <c r="L31" s="56">
        <f t="shared" si="2"/>
        <v>500000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5" thickBot="1">
      <c r="A33" s="9" t="s">
        <v>147</v>
      </c>
      <c r="B33" s="9"/>
      <c r="C33" s="2"/>
      <c r="D33" s="2"/>
      <c r="E33" s="3"/>
      <c r="F33" s="3"/>
      <c r="G33" s="3"/>
      <c r="H33" s="3"/>
      <c r="I33" s="3"/>
      <c r="J33" s="70"/>
      <c r="K33" s="3"/>
      <c r="L33" s="3"/>
      <c r="M33" s="3"/>
      <c r="N33" s="3"/>
      <c r="O33" s="3"/>
      <c r="P33" s="3"/>
      <c r="Q33" s="3"/>
      <c r="R33" s="3"/>
      <c r="T33" s="11"/>
    </row>
    <row r="34" spans="1:20" ht="43.5" thickBot="1">
      <c r="A34" s="92" t="s">
        <v>51</v>
      </c>
      <c r="B34" s="93"/>
      <c r="C34" s="94"/>
      <c r="D34" s="95" t="s">
        <v>28</v>
      </c>
      <c r="E34" s="96" t="s">
        <v>5</v>
      </c>
      <c r="F34" s="95" t="s">
        <v>104</v>
      </c>
      <c r="G34" s="95" t="s">
        <v>11</v>
      </c>
      <c r="H34" s="95" t="s">
        <v>22</v>
      </c>
      <c r="I34" s="95" t="str">
        <f>'2a.  Simple Form Data Entry'!N81</f>
        <v>Sum of Expenditures Prior to 2017</v>
      </c>
      <c r="J34" s="95">
        <f>'2a.  Simple Form Data Entry'!G19</f>
        <v>2017</v>
      </c>
      <c r="K34" s="96">
        <f>J34+1</f>
        <v>2018</v>
      </c>
      <c r="L34" s="96" t="str">
        <f>CONCATENATE(J34," / ",K34)</f>
        <v>2017 / 2018</v>
      </c>
      <c r="M34" s="96">
        <f>K34+1</f>
        <v>2019</v>
      </c>
      <c r="N34" s="96">
        <f>M34+1</f>
        <v>2020</v>
      </c>
      <c r="O34" s="96" t="str">
        <f>CONCATENATE(M34," / ",N34)</f>
        <v>2019 / 2020</v>
      </c>
      <c r="P34" s="96">
        <f>N34+1</f>
        <v>2021</v>
      </c>
      <c r="Q34" s="96">
        <f>P34+1</f>
        <v>2022</v>
      </c>
      <c r="R34" s="96" t="str">
        <f>CONCATENATE(P34," / ",Q34)</f>
        <v>2021 / 2022</v>
      </c>
      <c r="S34" s="97" t="s">
        <v>117</v>
      </c>
      <c r="T34" s="12"/>
    </row>
    <row r="35" spans="1:20" ht="13.5">
      <c r="A35" s="405" t="str">
        <f>IF('2a.  Simple Form Data Entry'!E80="","   ",'2a.  Simple Form Data Entry'!E80)</f>
        <v>FMD/Real Estate Services</v>
      </c>
      <c r="B35" s="406"/>
      <c r="C35" s="407"/>
      <c r="D35" s="177" t="str">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A44000</v>
      </c>
      <c r="E35" s="89">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440</v>
      </c>
      <c r="F35" s="177" t="str">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0010</v>
      </c>
      <c r="G35" s="79" t="str">
        <f>IF('2a.  Simple Form Data Entry'!I80="","   ",'2a.  Simple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IF('2a.  Simple Form Data Entry'!E82="","  ",'2a.  Simple Form Data Entry'!E82)</f>
        <v>RES Labor</v>
      </c>
      <c r="I36" s="80">
        <f>'2a.  Simple Form Data Entry'!N82</f>
        <v>0</v>
      </c>
      <c r="J36" s="80">
        <f>'2a.  Simple Form Data Entry'!G82</f>
        <v>2400</v>
      </c>
      <c r="K36" s="80">
        <f>'2a.  Simple Form Data Entry'!H82</f>
        <v>0</v>
      </c>
      <c r="L36" s="80">
        <f>J36+K36</f>
        <v>2400</v>
      </c>
      <c r="M36" s="80">
        <f>'2a.  Simple Form Data Entry'!I82</f>
        <v>0</v>
      </c>
      <c r="N36" s="80">
        <f>'2a.  Simple Form Data Entry'!J82</f>
        <v>0</v>
      </c>
      <c r="O36" s="80">
        <f aca="true" t="shared" si="5" ref="O36:O43">M36+N36</f>
        <v>0</v>
      </c>
      <c r="P36" s="80">
        <f>'2a.  Simple Form Data Entry'!K82</f>
        <v>0</v>
      </c>
      <c r="Q36" s="80">
        <f>'2a.  Simple Form Data Entry'!L82</f>
        <v>0</v>
      </c>
      <c r="R36" s="80">
        <f aca="true" t="shared" si="6" ref="R36:R43">P36+Q36</f>
        <v>0</v>
      </c>
      <c r="S36" s="83">
        <f>'2a.  Simple Form Data Entry'!M82</f>
        <v>0</v>
      </c>
      <c r="T36" s="12"/>
    </row>
    <row r="37" spans="1:20" ht="13.5" customHeight="1">
      <c r="A37" s="16"/>
      <c r="B37" s="50" t="s">
        <v>25</v>
      </c>
      <c r="C37" s="20"/>
      <c r="D37" s="45"/>
      <c r="E37" s="45"/>
      <c r="F37" s="45"/>
      <c r="G37" s="45"/>
      <c r="H37" s="200" t="str">
        <f>IF('2a.  Simple Form Data Entry'!E83="","  ",'2a.  Simple Form Data Entry'!E83)</f>
        <v xml:space="preserve">  </v>
      </c>
      <c r="I37" s="80">
        <f>'2a.  Simple Form Data Entry'!N83</f>
        <v>0</v>
      </c>
      <c r="J37" s="80">
        <f>'2a.  Simple Form Data Entry'!G83</f>
        <v>0</v>
      </c>
      <c r="K37" s="80">
        <f>'2a.  Simple Form Data Entry'!H83</f>
        <v>0</v>
      </c>
      <c r="L37" s="80">
        <f aca="true" t="shared" si="7" ref="L37:L43">J37+K37</f>
        <v>0</v>
      </c>
      <c r="M37" s="80">
        <f>'2a.  Simple Form Data Entry'!I83</f>
        <v>0</v>
      </c>
      <c r="N37" s="80">
        <f>'2a.  Simple Form Data Entry'!J83</f>
        <v>0</v>
      </c>
      <c r="O37" s="80">
        <f t="shared" si="5"/>
        <v>0</v>
      </c>
      <c r="P37" s="80">
        <f>'2a.  Simple Form Data Entry'!K83</f>
        <v>0</v>
      </c>
      <c r="Q37" s="80">
        <f>'2a.  Simple Form Data Entry'!L83</f>
        <v>0</v>
      </c>
      <c r="R37" s="80">
        <f t="shared" si="6"/>
        <v>0</v>
      </c>
      <c r="S37" s="83">
        <f>'2a.  Simple Form Data Entry'!M83</f>
        <v>0</v>
      </c>
      <c r="T37" s="12"/>
    </row>
    <row r="38" spans="1:20" ht="13.5" customHeight="1">
      <c r="A38" s="16"/>
      <c r="B38" s="50" t="s">
        <v>53</v>
      </c>
      <c r="C38" s="20"/>
      <c r="D38" s="45"/>
      <c r="E38" s="45"/>
      <c r="F38" s="45"/>
      <c r="G38" s="45"/>
      <c r="H38" s="200" t="str">
        <f>IF('2a.  Simple Form Data Entry'!E84="","  ",'2a.  Simple Form Data Entry'!E84)</f>
        <v xml:space="preserve">  </v>
      </c>
      <c r="I38" s="80">
        <f>'2a.  Simple Form Data Entry'!N84</f>
        <v>0</v>
      </c>
      <c r="J38" s="80">
        <f>'2a.  Simple Form Data Entry'!G84</f>
        <v>0</v>
      </c>
      <c r="K38" s="80">
        <f>'2a.  Simple Form Data Entry'!H84</f>
        <v>0</v>
      </c>
      <c r="L38" s="80">
        <f t="shared" si="7"/>
        <v>0</v>
      </c>
      <c r="M38" s="80">
        <f>'2a.  Simple Form Data Entry'!I84</f>
        <v>0</v>
      </c>
      <c r="N38" s="80">
        <f>'2a.  Simple Form Data Entry'!J84</f>
        <v>0</v>
      </c>
      <c r="O38" s="80">
        <f t="shared" si="5"/>
        <v>0</v>
      </c>
      <c r="P38" s="80">
        <f>'2a.  Simple Form Data Entry'!K84</f>
        <v>0</v>
      </c>
      <c r="Q38" s="80">
        <f>'2a.  Simple Form Data Entry'!L84</f>
        <v>0</v>
      </c>
      <c r="R38" s="80">
        <f t="shared" si="6"/>
        <v>0</v>
      </c>
      <c r="S38" s="83">
        <f>'2a.  Simple Form Data Entry'!M84</f>
        <v>0</v>
      </c>
      <c r="T38" s="12"/>
    </row>
    <row r="39" spans="1:20" ht="13.5" customHeight="1">
      <c r="A39" s="16"/>
      <c r="B39" s="395" t="s">
        <v>55</v>
      </c>
      <c r="C39" s="396"/>
      <c r="D39" s="45"/>
      <c r="E39" s="45"/>
      <c r="F39" s="45"/>
      <c r="G39" s="45"/>
      <c r="H39" s="200" t="str">
        <f>IF('2a.  Simple Form Data Entry'!E85="","  ",'2a.  Simple Form Data Entry'!E85)</f>
        <v xml:space="preserve">  </v>
      </c>
      <c r="I39" s="80">
        <f>'2a.  Simple Form Data Entry'!N85</f>
        <v>0</v>
      </c>
      <c r="J39" s="80">
        <f>'2a.  Simple Form Data Entry'!G85</f>
        <v>0</v>
      </c>
      <c r="K39" s="80">
        <f>'2a.  Simple Form Data Entry'!H85</f>
        <v>0</v>
      </c>
      <c r="L39" s="80">
        <f t="shared" si="7"/>
        <v>0</v>
      </c>
      <c r="M39" s="80">
        <f>'2a.  Simple Form Data Entry'!I85</f>
        <v>0</v>
      </c>
      <c r="N39" s="80">
        <f>'2a.  Simple Form Data Entry'!J85</f>
        <v>0</v>
      </c>
      <c r="O39" s="80">
        <f t="shared" si="5"/>
        <v>0</v>
      </c>
      <c r="P39" s="80">
        <f>'2a.  Simple Form Data Entry'!K85</f>
        <v>0</v>
      </c>
      <c r="Q39" s="80">
        <f>'2a.  Simple Form Data Entry'!L85</f>
        <v>0</v>
      </c>
      <c r="R39" s="80">
        <f t="shared" si="6"/>
        <v>0</v>
      </c>
      <c r="S39" s="83">
        <f>'2a.  Simple Form Data Entry'!M85</f>
        <v>0</v>
      </c>
      <c r="T39" s="12"/>
    </row>
    <row r="40" spans="1:20" ht="13.5" customHeight="1">
      <c r="A40" s="16"/>
      <c r="B40" s="397" t="s">
        <v>56</v>
      </c>
      <c r="C40" s="398"/>
      <c r="D40" s="45"/>
      <c r="E40" s="45"/>
      <c r="F40" s="45"/>
      <c r="G40" s="45"/>
      <c r="H40" s="200" t="str">
        <f>IF('2a.  Simple Form Data Entry'!E86="","  ",'2a.  Simple Form Data Entry'!E86)</f>
        <v xml:space="preserve">  </v>
      </c>
      <c r="I40" s="80">
        <f>'2a.  Simple Form Data Entry'!N86</f>
        <v>0</v>
      </c>
      <c r="J40" s="80">
        <f>'2a.  Simple Form Data Entry'!G86</f>
        <v>0</v>
      </c>
      <c r="K40" s="80">
        <f>'2a.  Simple Form Data Entry'!H86</f>
        <v>0</v>
      </c>
      <c r="L40" s="80">
        <f t="shared" si="7"/>
        <v>0</v>
      </c>
      <c r="M40" s="80">
        <f>'2a.  Simple Form Data Entry'!I86</f>
        <v>0</v>
      </c>
      <c r="N40" s="80">
        <f>'2a.  Simple Form Data Entry'!J86</f>
        <v>0</v>
      </c>
      <c r="O40" s="80">
        <f t="shared" si="5"/>
        <v>0</v>
      </c>
      <c r="P40" s="80">
        <f>'2a.  Simple Form Data Entry'!K86</f>
        <v>0</v>
      </c>
      <c r="Q40" s="80">
        <f>'2a.  Simple Form Data Entry'!L86</f>
        <v>0</v>
      </c>
      <c r="R40" s="80">
        <f t="shared" si="6"/>
        <v>0</v>
      </c>
      <c r="S40" s="83">
        <f>'2a.  Simple Form Data Entry'!M86</f>
        <v>0</v>
      </c>
      <c r="T40" s="12"/>
    </row>
    <row r="41" spans="1:20" ht="13.5" customHeight="1">
      <c r="A41" s="16"/>
      <c r="B41" s="395" t="s">
        <v>57</v>
      </c>
      <c r="C41" s="396"/>
      <c r="D41" s="45"/>
      <c r="E41" s="45"/>
      <c r="F41" s="45"/>
      <c r="G41" s="45"/>
      <c r="H41" s="200" t="str">
        <f>IF('2a.  Simple Form Data Entry'!E87="","  ",'2a.  Simple Form Data Entry'!E87)</f>
        <v xml:space="preserve">  </v>
      </c>
      <c r="I41" s="80">
        <f>'2a.  Simple Form Data Entry'!N87</f>
        <v>0</v>
      </c>
      <c r="J41" s="80">
        <f>'2a.  Simple Form Data Entry'!G87</f>
        <v>0</v>
      </c>
      <c r="K41" s="80">
        <f>'2a.  Simple Form Data Entry'!H87</f>
        <v>0</v>
      </c>
      <c r="L41" s="80">
        <f t="shared" si="7"/>
        <v>0</v>
      </c>
      <c r="M41" s="80">
        <f>'2a.  Simple Form Data Entry'!I87</f>
        <v>0</v>
      </c>
      <c r="N41" s="80">
        <f>'2a.  Simple Form Data Entry'!J87</f>
        <v>0</v>
      </c>
      <c r="O41" s="80">
        <f t="shared" si="5"/>
        <v>0</v>
      </c>
      <c r="P41" s="80">
        <f>'2a.  Simple Form Data Entry'!K87</f>
        <v>0</v>
      </c>
      <c r="Q41" s="80">
        <f>'2a.  Simple Form Data Entry'!L87</f>
        <v>0</v>
      </c>
      <c r="R41" s="80">
        <f t="shared" si="6"/>
        <v>0</v>
      </c>
      <c r="S41" s="83">
        <f>'2a.  Simple Form Data Entry'!M87</f>
        <v>0</v>
      </c>
      <c r="T41" s="12"/>
    </row>
    <row r="42" spans="1:20" ht="13.5" customHeight="1">
      <c r="A42" s="16"/>
      <c r="B42" s="411" t="s">
        <v>26</v>
      </c>
      <c r="C42" s="412"/>
      <c r="D42" s="45"/>
      <c r="E42" s="45"/>
      <c r="F42" s="45"/>
      <c r="G42" s="45"/>
      <c r="H42" s="200" t="str">
        <f>IF('2a.  Simple Form Data Entry'!E88="","  ",'2a.  Simple Form Data Entry'!E88)</f>
        <v>Estimated Escrow Fees</v>
      </c>
      <c r="I42" s="80">
        <f>'2a.  Simple Form Data Entry'!N88</f>
        <v>0</v>
      </c>
      <c r="J42" s="80">
        <f>'2a.  Simple Form Data Entry'!G88</f>
        <v>2000</v>
      </c>
      <c r="K42" s="80">
        <f>'2a.  Simple Form Data Entry'!H88</f>
        <v>0</v>
      </c>
      <c r="L42" s="80">
        <f t="shared" si="7"/>
        <v>2000</v>
      </c>
      <c r="M42" s="80">
        <f>'2a.  Simple Form Data Entry'!I88</f>
        <v>0</v>
      </c>
      <c r="N42" s="80">
        <f>'2a.  Simple Form Data Entry'!J88</f>
        <v>0</v>
      </c>
      <c r="O42" s="80">
        <f t="shared" si="5"/>
        <v>0</v>
      </c>
      <c r="P42" s="80">
        <f>'2a.  Simple Form Data Entry'!K88</f>
        <v>0</v>
      </c>
      <c r="Q42" s="80">
        <f>'2a.  Simple Form Data Entry'!L88</f>
        <v>0</v>
      </c>
      <c r="R42" s="80">
        <f t="shared" si="6"/>
        <v>0</v>
      </c>
      <c r="S42" s="83">
        <f>'2a.  Simple Form Data Entry'!M88</f>
        <v>0</v>
      </c>
      <c r="T42" s="12"/>
    </row>
    <row r="43" spans="1:20" ht="13.5">
      <c r="A43" s="26"/>
      <c r="B43" s="27"/>
      <c r="C43" s="28" t="s">
        <v>12</v>
      </c>
      <c r="D43" s="29"/>
      <c r="E43" s="29"/>
      <c r="F43" s="29"/>
      <c r="G43" s="29"/>
      <c r="H43" s="201"/>
      <c r="I43" s="63">
        <f aca="true" t="shared" si="8" ref="I43:S43">SUM(I36:I42)</f>
        <v>0</v>
      </c>
      <c r="J43" s="63">
        <f t="shared" si="8"/>
        <v>4400</v>
      </c>
      <c r="K43" s="63">
        <f t="shared" si="8"/>
        <v>0</v>
      </c>
      <c r="L43" s="63">
        <f t="shared" si="7"/>
        <v>4400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5">
      <c r="A45" s="408" t="str">
        <f>IF('2a.  Simple Form Data Entry'!E91="","   ",'2a.  Simple Form Data Entry'!E91)</f>
        <v xml:space="preserve">   </v>
      </c>
      <c r="B45" s="409"/>
      <c r="C45" s="410"/>
      <c r="D45" s="177"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9"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77"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9" t="str">
        <f>IF('2a.  Simple Form Data Entry'!I91="","   ",'2a.  Simple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IF('2a.  Simple Form Data Entry'!E93="","  ",'2a.  Simple Form Data Entry'!E93)</f>
        <v xml:space="preserve">  </v>
      </c>
      <c r="I46" s="81">
        <f>'2a.  Simple Form Data Entry'!N93</f>
        <v>0</v>
      </c>
      <c r="J46" s="81">
        <f>'2a.  Simple Form Data Entry'!G93</f>
        <v>0</v>
      </c>
      <c r="K46" s="81">
        <f>'2a.  Simple Form Data Entry'!H93</f>
        <v>0</v>
      </c>
      <c r="L46" s="80">
        <f aca="true" t="shared" si="10" ref="L46:L95">J46+K46</f>
        <v>0</v>
      </c>
      <c r="M46" s="81">
        <f>'2a.  Simple Form Data Entry'!I93</f>
        <v>0</v>
      </c>
      <c r="N46" s="81">
        <f>'2a.  Simple Form Data Entry'!J93</f>
        <v>0</v>
      </c>
      <c r="O46" s="80">
        <f aca="true" t="shared" si="11" ref="O46:O95">M46+N46</f>
        <v>0</v>
      </c>
      <c r="P46" s="81">
        <f>'2a.  Simple Form Data Entry'!K93</f>
        <v>0</v>
      </c>
      <c r="Q46" s="81">
        <f>'2a.  Simple Form Data Entry'!L93</f>
        <v>0</v>
      </c>
      <c r="R46" s="80">
        <f aca="true" t="shared" si="12" ref="R46:R95">P46+Q46</f>
        <v>0</v>
      </c>
      <c r="S46" s="83">
        <f>'2a.  Simple Form Data Entry'!M93</f>
        <v>0</v>
      </c>
      <c r="T46" s="12"/>
    </row>
    <row r="47" spans="1:20" ht="13.5" customHeight="1">
      <c r="A47" s="19"/>
      <c r="B47" s="50" t="s">
        <v>25</v>
      </c>
      <c r="C47" s="20"/>
      <c r="D47" s="45"/>
      <c r="E47" s="45"/>
      <c r="F47" s="45"/>
      <c r="G47" s="45"/>
      <c r="H47" s="200" t="str">
        <f>IF('2a.  Simple Form Data Entry'!E94="","  ",'2a.  Simple Form Data Entry'!E94)</f>
        <v xml:space="preserve">  </v>
      </c>
      <c r="I47" s="81">
        <f>'2a.  Simple Form Data Entry'!N94</f>
        <v>0</v>
      </c>
      <c r="J47" s="81">
        <f>'2a.  Simple Form Data Entry'!G94</f>
        <v>0</v>
      </c>
      <c r="K47" s="81">
        <f>'2a.  Simple Form Data Entry'!H94</f>
        <v>0</v>
      </c>
      <c r="L47" s="80">
        <f t="shared" si="10"/>
        <v>0</v>
      </c>
      <c r="M47" s="81">
        <f>'2a.  Simple Form Data Entry'!I94</f>
        <v>0</v>
      </c>
      <c r="N47" s="81">
        <f>'2a.  Simple Form Data Entry'!J94</f>
        <v>0</v>
      </c>
      <c r="O47" s="80">
        <f t="shared" si="11"/>
        <v>0</v>
      </c>
      <c r="P47" s="81">
        <f>'2a.  Simple Form Data Entry'!K94</f>
        <v>0</v>
      </c>
      <c r="Q47" s="81">
        <f>'2a.  Simple Form Data Entry'!L94</f>
        <v>0</v>
      </c>
      <c r="R47" s="80">
        <f t="shared" si="12"/>
        <v>0</v>
      </c>
      <c r="S47" s="83">
        <f>'2a.  Simple Form Data Entry'!M94</f>
        <v>0</v>
      </c>
      <c r="T47" s="12"/>
    </row>
    <row r="48" spans="1:20" ht="13.5" customHeight="1">
      <c r="A48" s="19"/>
      <c r="B48" s="50" t="s">
        <v>53</v>
      </c>
      <c r="C48" s="20"/>
      <c r="D48" s="45"/>
      <c r="E48" s="45"/>
      <c r="F48" s="45"/>
      <c r="G48" s="45"/>
      <c r="H48" s="200" t="str">
        <f>IF('2a.  Simple Form Data Entry'!E95="","  ",'2a.  Simple Form Data Entry'!E95)</f>
        <v xml:space="preserve">  </v>
      </c>
      <c r="I48" s="81">
        <f>'2a.  Simple Form Data Entry'!N95</f>
        <v>0</v>
      </c>
      <c r="J48" s="81">
        <f>'2a.  Simple Form Data Entry'!G95</f>
        <v>0</v>
      </c>
      <c r="K48" s="81">
        <f>'2a.  Simple Form Data Entry'!H95</f>
        <v>0</v>
      </c>
      <c r="L48" s="80">
        <f t="shared" si="10"/>
        <v>0</v>
      </c>
      <c r="M48" s="81">
        <f>'2a.  Simple Form Data Entry'!I95</f>
        <v>0</v>
      </c>
      <c r="N48" s="81">
        <f>'2a.  Simple Form Data Entry'!J95</f>
        <v>0</v>
      </c>
      <c r="O48" s="80">
        <f t="shared" si="11"/>
        <v>0</v>
      </c>
      <c r="P48" s="81">
        <f>'2a.  Simple Form Data Entry'!K95</f>
        <v>0</v>
      </c>
      <c r="Q48" s="81">
        <f>'2a.  Simple Form Data Entry'!L95</f>
        <v>0</v>
      </c>
      <c r="R48" s="80">
        <f t="shared" si="12"/>
        <v>0</v>
      </c>
      <c r="S48" s="83">
        <f>'2a.  Simple Form Data Entry'!M95</f>
        <v>0</v>
      </c>
      <c r="T48" s="12"/>
    </row>
    <row r="49" spans="1:20" ht="13.5" customHeight="1">
      <c r="A49" s="19"/>
      <c r="B49" s="395" t="s">
        <v>55</v>
      </c>
      <c r="C49" s="396"/>
      <c r="D49" s="45"/>
      <c r="E49" s="45"/>
      <c r="F49" s="45"/>
      <c r="G49" s="45"/>
      <c r="H49" s="200" t="str">
        <f>IF('2a.  Simple Form Data Entry'!E96="","  ",'2a.  Simple Form Data Entry'!E96)</f>
        <v xml:space="preserve">  </v>
      </c>
      <c r="I49" s="81">
        <f>'2a.  Simple Form Data Entry'!N96</f>
        <v>0</v>
      </c>
      <c r="J49" s="81">
        <f>'2a.  Simple Form Data Entry'!G96</f>
        <v>0</v>
      </c>
      <c r="K49" s="81">
        <f>'2a.  Simple Form Data Entry'!H96</f>
        <v>0</v>
      </c>
      <c r="L49" s="80">
        <f t="shared" si="10"/>
        <v>0</v>
      </c>
      <c r="M49" s="81">
        <f>'2a.  Simple Form Data Entry'!I96</f>
        <v>0</v>
      </c>
      <c r="N49" s="81">
        <f>'2a.  Simple Form Data Entry'!J96</f>
        <v>0</v>
      </c>
      <c r="O49" s="80">
        <f t="shared" si="11"/>
        <v>0</v>
      </c>
      <c r="P49" s="81">
        <f>'2a.  Simple Form Data Entry'!K96</f>
        <v>0</v>
      </c>
      <c r="Q49" s="81">
        <f>'2a.  Simple Form Data Entry'!L96</f>
        <v>0</v>
      </c>
      <c r="R49" s="80">
        <f t="shared" si="12"/>
        <v>0</v>
      </c>
      <c r="S49" s="83">
        <f>'2a.  Simple Form Data Entry'!M96</f>
        <v>0</v>
      </c>
      <c r="T49" s="12"/>
    </row>
    <row r="50" spans="1:20" ht="13.5" customHeight="1">
      <c r="A50" s="19"/>
      <c r="B50" s="397" t="s">
        <v>56</v>
      </c>
      <c r="C50" s="398"/>
      <c r="D50" s="45"/>
      <c r="E50" s="45"/>
      <c r="F50" s="45"/>
      <c r="G50" s="45"/>
      <c r="H50" s="200" t="str">
        <f>IF('2a.  Simple Form Data Entry'!E97="","  ",'2a.  Simple Form Data Entry'!E97)</f>
        <v xml:space="preserve">  </v>
      </c>
      <c r="I50" s="81">
        <f>'2a.  Simple Form Data Entry'!N97</f>
        <v>0</v>
      </c>
      <c r="J50" s="81">
        <f>'2a.  Simple Form Data Entry'!G97</f>
        <v>0</v>
      </c>
      <c r="K50" s="81">
        <f>'2a.  Simple Form Data Entry'!H97</f>
        <v>0</v>
      </c>
      <c r="L50" s="80">
        <f t="shared" si="10"/>
        <v>0</v>
      </c>
      <c r="M50" s="81">
        <f>'2a.  Simple Form Data Entry'!I97</f>
        <v>0</v>
      </c>
      <c r="N50" s="81">
        <f>'2a.  Simple Form Data Entry'!J97</f>
        <v>0</v>
      </c>
      <c r="O50" s="80">
        <f t="shared" si="11"/>
        <v>0</v>
      </c>
      <c r="P50" s="81">
        <f>'2a.  Simple Form Data Entry'!K97</f>
        <v>0</v>
      </c>
      <c r="Q50" s="81">
        <f>'2a.  Simple Form Data Entry'!L97</f>
        <v>0</v>
      </c>
      <c r="R50" s="80">
        <f t="shared" si="12"/>
        <v>0</v>
      </c>
      <c r="S50" s="83">
        <f>'2a.  Simple Form Data Entry'!M97</f>
        <v>0</v>
      </c>
      <c r="T50" s="12"/>
    </row>
    <row r="51" spans="1:20" ht="13.5" customHeight="1">
      <c r="A51" s="19"/>
      <c r="B51" s="395" t="s">
        <v>57</v>
      </c>
      <c r="C51" s="396"/>
      <c r="D51" s="45"/>
      <c r="E51" s="45"/>
      <c r="F51" s="45"/>
      <c r="G51" s="45"/>
      <c r="H51" s="200" t="str">
        <f>IF('2a.  Simple Form Data Entry'!E98="","  ",'2a.  Simple Form Data Entry'!E98)</f>
        <v xml:space="preserve">  </v>
      </c>
      <c r="I51" s="81">
        <f>'2a.  Simple Form Data Entry'!N98</f>
        <v>0</v>
      </c>
      <c r="J51" s="81">
        <f>'2a.  Simple Form Data Entry'!G98</f>
        <v>0</v>
      </c>
      <c r="K51" s="81">
        <f>'2a.  Simple Form Data Entry'!H98</f>
        <v>0</v>
      </c>
      <c r="L51" s="80">
        <f t="shared" si="10"/>
        <v>0</v>
      </c>
      <c r="M51" s="81">
        <f>'2a.  Simple Form Data Entry'!I98</f>
        <v>0</v>
      </c>
      <c r="N51" s="81">
        <f>'2a.  Simple Form Data Entry'!J98</f>
        <v>0</v>
      </c>
      <c r="O51" s="80">
        <f t="shared" si="11"/>
        <v>0</v>
      </c>
      <c r="P51" s="81">
        <f>'2a.  Simple Form Data Entry'!K98</f>
        <v>0</v>
      </c>
      <c r="Q51" s="81">
        <f>'2a.  Simple Form Data Entry'!L98</f>
        <v>0</v>
      </c>
      <c r="R51" s="80">
        <f t="shared" si="12"/>
        <v>0</v>
      </c>
      <c r="S51" s="83">
        <f>'2a.  Simple Form Data Entry'!M98</f>
        <v>0</v>
      </c>
      <c r="T51" s="12"/>
    </row>
    <row r="52" spans="1:20" ht="13.5" customHeight="1">
      <c r="A52" s="19"/>
      <c r="B52" s="411" t="s">
        <v>26</v>
      </c>
      <c r="C52" s="412"/>
      <c r="D52" s="45"/>
      <c r="E52" s="45"/>
      <c r="F52" s="45"/>
      <c r="G52" s="45"/>
      <c r="H52" s="200" t="str">
        <f>IF('2a.  Simple Form Data Entry'!E99="","  ",'2a.  Simple Form Data Entry'!E99)</f>
        <v xml:space="preserve">  </v>
      </c>
      <c r="I52" s="81">
        <f>'2a.  Simple Form Data Entry'!N99</f>
        <v>0</v>
      </c>
      <c r="J52" s="81">
        <f>'2a.  Simple Form Data Entry'!G99</f>
        <v>35600</v>
      </c>
      <c r="K52" s="81">
        <f>'2a.  Simple Form Data Entry'!H99</f>
        <v>0</v>
      </c>
      <c r="L52" s="80">
        <f t="shared" si="10"/>
        <v>35600</v>
      </c>
      <c r="M52" s="81">
        <f>'2a.  Simple Form Data Entry'!I99</f>
        <v>0</v>
      </c>
      <c r="N52" s="81">
        <f>'2a.  Simple Form Data Entry'!J99</f>
        <v>0</v>
      </c>
      <c r="O52" s="80">
        <f t="shared" si="11"/>
        <v>0</v>
      </c>
      <c r="P52" s="81">
        <f>'2a.  Simple Form Data Entry'!K99</f>
        <v>0</v>
      </c>
      <c r="Q52" s="81">
        <f>'2a.  Simple Form Data Entry'!L99</f>
        <v>0</v>
      </c>
      <c r="R52" s="80">
        <f t="shared" si="12"/>
        <v>0</v>
      </c>
      <c r="S52" s="83">
        <f>'2a.  Simple Form Data Entry'!M99</f>
        <v>0</v>
      </c>
      <c r="T52" s="12"/>
    </row>
    <row r="53" spans="1:20" ht="13.5">
      <c r="A53" s="26"/>
      <c r="B53" s="27"/>
      <c r="C53" s="28" t="s">
        <v>12</v>
      </c>
      <c r="D53" s="29"/>
      <c r="E53" s="29"/>
      <c r="F53" s="29"/>
      <c r="G53" s="29"/>
      <c r="H53" s="201"/>
      <c r="I53" s="63">
        <f aca="true" t="shared" si="13" ref="I53:S53">SUM(I46:I52)</f>
        <v>0</v>
      </c>
      <c r="J53" s="63">
        <f t="shared" si="13"/>
        <v>35600</v>
      </c>
      <c r="K53" s="63">
        <f t="shared" si="13"/>
        <v>0</v>
      </c>
      <c r="L53" s="63">
        <f t="shared" si="10"/>
        <v>35600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5" hidden="1">
      <c r="A55" s="408" t="str">
        <f>IF('2a.  Simple Form Data Entry'!E102="","   ",'2a.  Simple Form Data Entry'!E102)</f>
        <v xml:space="preserve">   </v>
      </c>
      <c r="B55" s="409"/>
      <c r="C55" s="410"/>
      <c r="D55" s="177"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9"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77"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9" t="str">
        <f>IF('2a.  Simple Form Data Entry'!I102="","   ",'2a.  Simple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hidden="1">
      <c r="A56" s="19"/>
      <c r="B56" s="50" t="s">
        <v>21</v>
      </c>
      <c r="C56" s="20"/>
      <c r="D56" s="45"/>
      <c r="E56" s="45"/>
      <c r="F56" s="45"/>
      <c r="G56" s="45"/>
      <c r="H56" s="200" t="str">
        <f>IF('2a.  Simple Form Data Entry'!E104="","  ",'2a.  Simple Form Data Entry'!E104)</f>
        <v xml:space="preserve">  </v>
      </c>
      <c r="I56" s="81">
        <f>'2a.  Simple Form Data Entry'!N104</f>
        <v>0</v>
      </c>
      <c r="J56" s="81">
        <f>'2a.  Simple Form Data Entry'!G104</f>
        <v>0</v>
      </c>
      <c r="K56" s="81">
        <f>'2a.  Simple Form Data Entry'!H104</f>
        <v>0</v>
      </c>
      <c r="L56" s="80">
        <f t="shared" si="10"/>
        <v>0</v>
      </c>
      <c r="M56" s="81">
        <f>'2a.  Simple Form Data Entry'!I104</f>
        <v>0</v>
      </c>
      <c r="N56" s="81">
        <f>'2a.  Simple Form Data Entry'!J104</f>
        <v>0</v>
      </c>
      <c r="O56" s="80">
        <f t="shared" si="11"/>
        <v>0</v>
      </c>
      <c r="P56" s="81">
        <f>'2a.  Simple Form Data Entry'!K104</f>
        <v>0</v>
      </c>
      <c r="Q56" s="81">
        <f>'2a.  Simple Form Data Entry'!L104</f>
        <v>0</v>
      </c>
      <c r="R56" s="80">
        <f t="shared" si="12"/>
        <v>0</v>
      </c>
      <c r="S56" s="83">
        <f>'2a.  Simple Form Data Entry'!M104</f>
        <v>0</v>
      </c>
      <c r="T56" s="12"/>
    </row>
    <row r="57" spans="1:20" ht="13.5" customHeight="1" hidden="1">
      <c r="A57" s="19"/>
      <c r="B57" s="50" t="s">
        <v>25</v>
      </c>
      <c r="C57" s="20"/>
      <c r="D57" s="45"/>
      <c r="E57" s="45"/>
      <c r="F57" s="45"/>
      <c r="G57" s="45"/>
      <c r="H57" s="200" t="str">
        <f>IF('2a.  Simple Form Data Entry'!E105="","  ",'2a.  Simple Form Data Entry'!E105)</f>
        <v xml:space="preserve">  </v>
      </c>
      <c r="I57" s="81">
        <f>'2a.  Simple Form Data Entry'!N105</f>
        <v>0</v>
      </c>
      <c r="J57" s="81">
        <f>'2a.  Simple Form Data Entry'!G105</f>
        <v>0</v>
      </c>
      <c r="K57" s="81">
        <f>'2a.  Simple Form Data Entry'!H105</f>
        <v>0</v>
      </c>
      <c r="L57" s="80">
        <f t="shared" si="10"/>
        <v>0</v>
      </c>
      <c r="M57" s="81">
        <f>'2a.  Simple Form Data Entry'!I105</f>
        <v>0</v>
      </c>
      <c r="N57" s="81">
        <f>'2a.  Simple Form Data Entry'!J105</f>
        <v>0</v>
      </c>
      <c r="O57" s="80">
        <f t="shared" si="11"/>
        <v>0</v>
      </c>
      <c r="P57" s="81">
        <f>'2a.  Simple Form Data Entry'!K105</f>
        <v>0</v>
      </c>
      <c r="Q57" s="81">
        <f>'2a.  Simple Form Data Entry'!L105</f>
        <v>0</v>
      </c>
      <c r="R57" s="80">
        <f t="shared" si="12"/>
        <v>0</v>
      </c>
      <c r="S57" s="83">
        <f>'2a.  Simple Form Data Entry'!M105</f>
        <v>0</v>
      </c>
      <c r="T57" s="12"/>
    </row>
    <row r="58" spans="1:20" ht="13.5" customHeight="1" hidden="1">
      <c r="A58" s="19"/>
      <c r="B58" s="50" t="s">
        <v>53</v>
      </c>
      <c r="C58" s="20"/>
      <c r="D58" s="45"/>
      <c r="E58" s="45"/>
      <c r="F58" s="45"/>
      <c r="G58" s="45"/>
      <c r="H58" s="200" t="str">
        <f>IF('2a.  Simple Form Data Entry'!E106="","  ",'2a.  Simple Form Data Entry'!E106)</f>
        <v xml:space="preserve">  </v>
      </c>
      <c r="I58" s="81">
        <f>'2a.  Simple Form Data Entry'!N106</f>
        <v>0</v>
      </c>
      <c r="J58" s="81">
        <f>'2a.  Simple Form Data Entry'!G106</f>
        <v>0</v>
      </c>
      <c r="K58" s="81">
        <f>'2a.  Simple Form Data Entry'!H106</f>
        <v>0</v>
      </c>
      <c r="L58" s="80">
        <f t="shared" si="10"/>
        <v>0</v>
      </c>
      <c r="M58" s="81">
        <f>'2a.  Simple Form Data Entry'!I106</f>
        <v>0</v>
      </c>
      <c r="N58" s="81">
        <f>'2a.  Simple Form Data Entry'!J106</f>
        <v>0</v>
      </c>
      <c r="O58" s="80">
        <f t="shared" si="11"/>
        <v>0</v>
      </c>
      <c r="P58" s="81">
        <f>'2a.  Simple Form Data Entry'!K106</f>
        <v>0</v>
      </c>
      <c r="Q58" s="81">
        <f>'2a.  Simple Form Data Entry'!L106</f>
        <v>0</v>
      </c>
      <c r="R58" s="80">
        <f t="shared" si="12"/>
        <v>0</v>
      </c>
      <c r="S58" s="83">
        <f>'2a.  Simple Form Data Entry'!M106</f>
        <v>0</v>
      </c>
      <c r="T58" s="12"/>
    </row>
    <row r="59" spans="1:20" ht="13.5" customHeight="1" hidden="1">
      <c r="A59" s="19"/>
      <c r="B59" s="395" t="s">
        <v>55</v>
      </c>
      <c r="C59" s="396"/>
      <c r="D59" s="45"/>
      <c r="E59" s="45"/>
      <c r="F59" s="45"/>
      <c r="G59" s="45"/>
      <c r="H59" s="200" t="str">
        <f>IF('2a.  Simple Form Data Entry'!E107="","  ",'2a.  Simple Form Data Entry'!E107)</f>
        <v xml:space="preserve">  </v>
      </c>
      <c r="I59" s="81">
        <f>'2a.  Simple Form Data Entry'!N107</f>
        <v>0</v>
      </c>
      <c r="J59" s="81">
        <f>'2a.  Simple Form Data Entry'!G107</f>
        <v>0</v>
      </c>
      <c r="K59" s="81">
        <f>'2a.  Simple Form Data Entry'!H107</f>
        <v>0</v>
      </c>
      <c r="L59" s="80">
        <f t="shared" si="10"/>
        <v>0</v>
      </c>
      <c r="M59" s="81">
        <f>'2a.  Simple Form Data Entry'!I107</f>
        <v>0</v>
      </c>
      <c r="N59" s="81">
        <f>'2a.  Simple Form Data Entry'!J107</f>
        <v>0</v>
      </c>
      <c r="O59" s="80">
        <f t="shared" si="11"/>
        <v>0</v>
      </c>
      <c r="P59" s="81">
        <f>'2a.  Simple Form Data Entry'!K107</f>
        <v>0</v>
      </c>
      <c r="Q59" s="81">
        <f>'2a.  Simple Form Data Entry'!L107</f>
        <v>0</v>
      </c>
      <c r="R59" s="80">
        <f t="shared" si="12"/>
        <v>0</v>
      </c>
      <c r="S59" s="83">
        <f>'2a.  Simple Form Data Entry'!M107</f>
        <v>0</v>
      </c>
      <c r="T59" s="12"/>
    </row>
    <row r="60" spans="1:20" ht="13.5" customHeight="1" hidden="1">
      <c r="A60" s="19"/>
      <c r="B60" s="397" t="s">
        <v>56</v>
      </c>
      <c r="C60" s="398"/>
      <c r="D60" s="45"/>
      <c r="E60" s="45"/>
      <c r="F60" s="45"/>
      <c r="G60" s="45"/>
      <c r="H60" s="200" t="str">
        <f>IF('2a.  Simple Form Data Entry'!E108="","  ",'2a.  Simple Form Data Entry'!E108)</f>
        <v xml:space="preserve">  </v>
      </c>
      <c r="I60" s="81">
        <f>'2a.  Simple Form Data Entry'!N108</f>
        <v>0</v>
      </c>
      <c r="J60" s="81">
        <f>'2a.  Simple Form Data Entry'!G108</f>
        <v>0</v>
      </c>
      <c r="K60" s="81">
        <f>'2a.  Simple Form Data Entry'!H108</f>
        <v>0</v>
      </c>
      <c r="L60" s="80">
        <f t="shared" si="10"/>
        <v>0</v>
      </c>
      <c r="M60" s="81">
        <f>'2a.  Simple Form Data Entry'!I108</f>
        <v>0</v>
      </c>
      <c r="N60" s="81">
        <f>'2a.  Simple Form Data Entry'!J108</f>
        <v>0</v>
      </c>
      <c r="O60" s="80">
        <f t="shared" si="11"/>
        <v>0</v>
      </c>
      <c r="P60" s="81">
        <f>'2a.  Simple Form Data Entry'!K108</f>
        <v>0</v>
      </c>
      <c r="Q60" s="81">
        <f>'2a.  Simple Form Data Entry'!L108</f>
        <v>0</v>
      </c>
      <c r="R60" s="80">
        <f t="shared" si="12"/>
        <v>0</v>
      </c>
      <c r="S60" s="83">
        <f>'2a.  Simple Form Data Entry'!M108</f>
        <v>0</v>
      </c>
      <c r="T60" s="12"/>
    </row>
    <row r="61" spans="1:20" ht="13.5" customHeight="1" hidden="1">
      <c r="A61" s="19"/>
      <c r="B61" s="395" t="s">
        <v>57</v>
      </c>
      <c r="C61" s="396"/>
      <c r="D61" s="45"/>
      <c r="E61" s="45"/>
      <c r="F61" s="45"/>
      <c r="G61" s="45"/>
      <c r="H61" s="200" t="str">
        <f>IF('2a.  Simple Form Data Entry'!E109="","  ",'2a.  Simple Form Data Entry'!E109)</f>
        <v xml:space="preserve">  </v>
      </c>
      <c r="I61" s="81">
        <f>'2a.  Simple Form Data Entry'!N109</f>
        <v>0</v>
      </c>
      <c r="J61" s="81">
        <f>'2a.  Simple Form Data Entry'!G109</f>
        <v>0</v>
      </c>
      <c r="K61" s="81">
        <f>'2a.  Simple Form Data Entry'!H109</f>
        <v>0</v>
      </c>
      <c r="L61" s="80">
        <f t="shared" si="10"/>
        <v>0</v>
      </c>
      <c r="M61" s="81">
        <f>'2a.  Simple Form Data Entry'!I109</f>
        <v>0</v>
      </c>
      <c r="N61" s="81">
        <f>'2a.  Simple Form Data Entry'!J109</f>
        <v>0</v>
      </c>
      <c r="O61" s="80">
        <f t="shared" si="11"/>
        <v>0</v>
      </c>
      <c r="P61" s="81">
        <f>'2a.  Simple Form Data Entry'!K109</f>
        <v>0</v>
      </c>
      <c r="Q61" s="81">
        <f>'2a.  Simple Form Data Entry'!L109</f>
        <v>0</v>
      </c>
      <c r="R61" s="80">
        <f t="shared" si="12"/>
        <v>0</v>
      </c>
      <c r="S61" s="83">
        <f>'2a.  Simple Form Data Entry'!M109</f>
        <v>0</v>
      </c>
      <c r="T61" s="12"/>
    </row>
    <row r="62" spans="1:20" ht="13.5" customHeight="1" hidden="1">
      <c r="A62" s="19"/>
      <c r="B62" s="411" t="s">
        <v>26</v>
      </c>
      <c r="C62" s="412"/>
      <c r="D62" s="45"/>
      <c r="E62" s="45"/>
      <c r="F62" s="45"/>
      <c r="G62" s="45"/>
      <c r="H62" s="200" t="str">
        <f>IF('2a.  Simple Form Data Entry'!E110="","  ",'2a.  Simple Form Data Entry'!E110)</f>
        <v xml:space="preserve">  </v>
      </c>
      <c r="I62" s="81">
        <f>'2a.  Simple Form Data Entry'!N110</f>
        <v>0</v>
      </c>
      <c r="J62" s="81">
        <f>'2a.  Simple Form Data Entry'!G110</f>
        <v>0</v>
      </c>
      <c r="K62" s="81">
        <f>'2a.  Simple Form Data Entry'!H110</f>
        <v>0</v>
      </c>
      <c r="L62" s="80">
        <f t="shared" si="10"/>
        <v>0</v>
      </c>
      <c r="M62" s="81">
        <f>'2a.  Simple Form Data Entry'!I110</f>
        <v>0</v>
      </c>
      <c r="N62" s="81">
        <f>'2a.  Simple Form Data Entry'!J110</f>
        <v>0</v>
      </c>
      <c r="O62" s="80">
        <f t="shared" si="11"/>
        <v>0</v>
      </c>
      <c r="P62" s="81">
        <f>'2a.  Simple Form Data Entry'!K110</f>
        <v>0</v>
      </c>
      <c r="Q62" s="81">
        <f>'2a.  Simple Form Data Entry'!L110</f>
        <v>0</v>
      </c>
      <c r="R62" s="80">
        <f t="shared" si="12"/>
        <v>0</v>
      </c>
      <c r="S62" s="83">
        <f>'2a.  Simple Form Data Entry'!M110</f>
        <v>0</v>
      </c>
      <c r="T62" s="12"/>
    </row>
    <row r="63" spans="1:20" ht="13.5" hidden="1">
      <c r="A63" s="26"/>
      <c r="B63" s="27"/>
      <c r="C63" s="28" t="s">
        <v>12</v>
      </c>
      <c r="D63" s="29"/>
      <c r="E63" s="29"/>
      <c r="F63" s="29"/>
      <c r="G63" s="29"/>
      <c r="H63" s="201"/>
      <c r="I63" s="63">
        <f aca="true" t="shared" si="15" ref="I63:S63">SUM(I56:I62)</f>
        <v>0</v>
      </c>
      <c r="J63" s="63">
        <f t="shared" si="15"/>
        <v>0</v>
      </c>
      <c r="K63" s="63">
        <f t="shared" si="15"/>
        <v>0</v>
      </c>
      <c r="L63" s="80">
        <f t="shared" si="10"/>
        <v>0</v>
      </c>
      <c r="M63" s="63">
        <f t="shared" si="15"/>
        <v>0</v>
      </c>
      <c r="N63" s="63">
        <f t="shared" si="15"/>
        <v>0</v>
      </c>
      <c r="O63" s="80">
        <f t="shared" si="11"/>
        <v>0</v>
      </c>
      <c r="P63" s="63">
        <f aca="true" t="shared" si="16" ref="P63:Q63">SUM(P56:P62)</f>
        <v>0</v>
      </c>
      <c r="Q63" s="63">
        <f t="shared" si="16"/>
        <v>0</v>
      </c>
      <c r="R63" s="80">
        <f t="shared" si="12"/>
        <v>0</v>
      </c>
      <c r="S63" s="64">
        <f t="shared" si="15"/>
        <v>0</v>
      </c>
      <c r="T63" s="12"/>
    </row>
    <row r="64" spans="1:20" ht="3" customHeight="1" hidden="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5" hidden="1">
      <c r="A65" s="408" t="str">
        <f>IF('2a.  Simple Form Data Entry'!E113="","   ",'2a.  Simple Form Data Entry'!E113)</f>
        <v xml:space="preserve">   </v>
      </c>
      <c r="B65" s="409"/>
      <c r="C65" s="410"/>
      <c r="D65" s="177"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9"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77"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9" t="str">
        <f>IF('2a.  Simple Form Data Entry'!I113="","   ",'2a.  Simple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hidden="1">
      <c r="A66" s="19"/>
      <c r="B66" s="50" t="s">
        <v>21</v>
      </c>
      <c r="C66" s="20"/>
      <c r="D66" s="45"/>
      <c r="E66" s="45"/>
      <c r="F66" s="45"/>
      <c r="G66" s="45"/>
      <c r="H66" s="200" t="str">
        <f>IF('2a.  Simple Form Data Entry'!E115="","  ",'2a.  Simple Form Data Entry'!E115)</f>
        <v xml:space="preserve">  </v>
      </c>
      <c r="I66" s="81">
        <f>'2a.  Simple Form Data Entry'!N115</f>
        <v>0</v>
      </c>
      <c r="J66" s="81">
        <f>'2a.  Simple Form Data Entry'!G115</f>
        <v>0</v>
      </c>
      <c r="K66" s="81">
        <f>'2a.  Simple Form Data Entry'!H115</f>
        <v>0</v>
      </c>
      <c r="L66" s="80">
        <f t="shared" si="10"/>
        <v>0</v>
      </c>
      <c r="M66" s="81">
        <f>'2a.  Simple Form Data Entry'!I115</f>
        <v>0</v>
      </c>
      <c r="N66" s="81">
        <f>'2a.  Simple Form Data Entry'!J115</f>
        <v>0</v>
      </c>
      <c r="O66" s="80">
        <f t="shared" si="11"/>
        <v>0</v>
      </c>
      <c r="P66" s="81">
        <f>'2a.  Simple Form Data Entry'!K115</f>
        <v>0</v>
      </c>
      <c r="Q66" s="81">
        <f>'2a.  Simple Form Data Entry'!L115</f>
        <v>0</v>
      </c>
      <c r="R66" s="80">
        <f t="shared" si="12"/>
        <v>0</v>
      </c>
      <c r="S66" s="83">
        <f>'2a.  Simple Form Data Entry'!M115</f>
        <v>0</v>
      </c>
      <c r="T66" s="12"/>
    </row>
    <row r="67" spans="1:20" ht="13.5" customHeight="1" hidden="1">
      <c r="A67" s="19"/>
      <c r="B67" s="50" t="s">
        <v>25</v>
      </c>
      <c r="C67" s="20"/>
      <c r="D67" s="45"/>
      <c r="E67" s="45"/>
      <c r="F67" s="45"/>
      <c r="G67" s="45"/>
      <c r="H67" s="200" t="str">
        <f>IF('2a.  Simple Form Data Entry'!E116="","  ",'2a.  Simple Form Data Entry'!E116)</f>
        <v xml:space="preserve">  </v>
      </c>
      <c r="I67" s="81">
        <f>'2a.  Simple Form Data Entry'!N116</f>
        <v>0</v>
      </c>
      <c r="J67" s="81">
        <f>'2a.  Simple Form Data Entry'!G116</f>
        <v>0</v>
      </c>
      <c r="K67" s="81">
        <f>'2a.  Simple Form Data Entry'!H116</f>
        <v>0</v>
      </c>
      <c r="L67" s="80">
        <f t="shared" si="10"/>
        <v>0</v>
      </c>
      <c r="M67" s="81">
        <f>'2a.  Simple Form Data Entry'!I116</f>
        <v>0</v>
      </c>
      <c r="N67" s="81">
        <f>'2a.  Simple Form Data Entry'!J116</f>
        <v>0</v>
      </c>
      <c r="O67" s="80">
        <f t="shared" si="11"/>
        <v>0</v>
      </c>
      <c r="P67" s="81">
        <f>'2a.  Simple Form Data Entry'!K116</f>
        <v>0</v>
      </c>
      <c r="Q67" s="81">
        <f>'2a.  Simple Form Data Entry'!L116</f>
        <v>0</v>
      </c>
      <c r="R67" s="80">
        <f t="shared" si="12"/>
        <v>0</v>
      </c>
      <c r="S67" s="83">
        <f>'2a.  Simple Form Data Entry'!M116</f>
        <v>0</v>
      </c>
      <c r="T67" s="12"/>
    </row>
    <row r="68" spans="1:20" ht="13.5" customHeight="1" hidden="1">
      <c r="A68" s="19"/>
      <c r="B68" s="50" t="s">
        <v>53</v>
      </c>
      <c r="C68" s="20"/>
      <c r="D68" s="45"/>
      <c r="E68" s="45"/>
      <c r="F68" s="45"/>
      <c r="G68" s="45"/>
      <c r="H68" s="200" t="str">
        <f>IF('2a.  Simple Form Data Entry'!E117="","  ",'2a.  Simple Form Data Entry'!E117)</f>
        <v xml:space="preserve">  </v>
      </c>
      <c r="I68" s="81">
        <f>'2a.  Simple Form Data Entry'!N117</f>
        <v>0</v>
      </c>
      <c r="J68" s="81">
        <f>'2a.  Simple Form Data Entry'!G117</f>
        <v>0</v>
      </c>
      <c r="K68" s="81">
        <f>'2a.  Simple Form Data Entry'!H117</f>
        <v>0</v>
      </c>
      <c r="L68" s="80">
        <f t="shared" si="10"/>
        <v>0</v>
      </c>
      <c r="M68" s="81">
        <f>'2a.  Simple Form Data Entry'!I117</f>
        <v>0</v>
      </c>
      <c r="N68" s="81">
        <f>'2a.  Simple Form Data Entry'!J117</f>
        <v>0</v>
      </c>
      <c r="O68" s="80">
        <f t="shared" si="11"/>
        <v>0</v>
      </c>
      <c r="P68" s="81">
        <f>'2a.  Simple Form Data Entry'!K117</f>
        <v>0</v>
      </c>
      <c r="Q68" s="81">
        <f>'2a.  Simple Form Data Entry'!L117</f>
        <v>0</v>
      </c>
      <c r="R68" s="80">
        <f t="shared" si="12"/>
        <v>0</v>
      </c>
      <c r="S68" s="83">
        <f>'2a.  Simple Form Data Entry'!M117</f>
        <v>0</v>
      </c>
      <c r="T68" s="12"/>
    </row>
    <row r="69" spans="1:20" ht="13.5" customHeight="1" hidden="1">
      <c r="A69" s="19"/>
      <c r="B69" s="395" t="s">
        <v>55</v>
      </c>
      <c r="C69" s="396"/>
      <c r="D69" s="45"/>
      <c r="E69" s="45"/>
      <c r="F69" s="45"/>
      <c r="G69" s="45"/>
      <c r="H69" s="200" t="str">
        <f>IF('2a.  Simple Form Data Entry'!E118="","  ",'2a.  Simple Form Data Entry'!E118)</f>
        <v xml:space="preserve">  </v>
      </c>
      <c r="I69" s="81">
        <f>'2a.  Simple Form Data Entry'!N118</f>
        <v>0</v>
      </c>
      <c r="J69" s="81">
        <f>'2a.  Simple Form Data Entry'!G118</f>
        <v>0</v>
      </c>
      <c r="K69" s="81">
        <f>'2a.  Simple Form Data Entry'!H118</f>
        <v>0</v>
      </c>
      <c r="L69" s="80">
        <f t="shared" si="10"/>
        <v>0</v>
      </c>
      <c r="M69" s="81">
        <f>'2a.  Simple Form Data Entry'!I118</f>
        <v>0</v>
      </c>
      <c r="N69" s="81">
        <f>'2a.  Simple Form Data Entry'!J118</f>
        <v>0</v>
      </c>
      <c r="O69" s="80">
        <f t="shared" si="11"/>
        <v>0</v>
      </c>
      <c r="P69" s="81">
        <f>'2a.  Simple Form Data Entry'!K118</f>
        <v>0</v>
      </c>
      <c r="Q69" s="81">
        <f>'2a.  Simple Form Data Entry'!L118</f>
        <v>0</v>
      </c>
      <c r="R69" s="80">
        <f t="shared" si="12"/>
        <v>0</v>
      </c>
      <c r="S69" s="83">
        <f>'2a.  Simple Form Data Entry'!M118</f>
        <v>0</v>
      </c>
      <c r="T69" s="12"/>
    </row>
    <row r="70" spans="1:20" ht="13.5" customHeight="1" hidden="1">
      <c r="A70" s="19"/>
      <c r="B70" s="397" t="s">
        <v>56</v>
      </c>
      <c r="C70" s="398"/>
      <c r="D70" s="45"/>
      <c r="E70" s="45"/>
      <c r="F70" s="45"/>
      <c r="G70" s="45"/>
      <c r="H70" s="200" t="str">
        <f>IF('2a.  Simple Form Data Entry'!E119="","  ",'2a.  Simple Form Data Entry'!E119)</f>
        <v xml:space="preserve">  </v>
      </c>
      <c r="I70" s="81">
        <f>'2a.  Simple Form Data Entry'!N119</f>
        <v>0</v>
      </c>
      <c r="J70" s="81">
        <f>'2a.  Simple Form Data Entry'!G119</f>
        <v>0</v>
      </c>
      <c r="K70" s="81">
        <f>'2a.  Simple Form Data Entry'!H119</f>
        <v>0</v>
      </c>
      <c r="L70" s="80">
        <f t="shared" si="10"/>
        <v>0</v>
      </c>
      <c r="M70" s="81">
        <f>'2a.  Simple Form Data Entry'!I119</f>
        <v>0</v>
      </c>
      <c r="N70" s="81">
        <f>'2a.  Simple Form Data Entry'!J119</f>
        <v>0</v>
      </c>
      <c r="O70" s="80">
        <f t="shared" si="11"/>
        <v>0</v>
      </c>
      <c r="P70" s="81">
        <f>'2a.  Simple Form Data Entry'!K119</f>
        <v>0</v>
      </c>
      <c r="Q70" s="81">
        <f>'2a.  Simple Form Data Entry'!L119</f>
        <v>0</v>
      </c>
      <c r="R70" s="80">
        <f t="shared" si="12"/>
        <v>0</v>
      </c>
      <c r="S70" s="83">
        <f>'2a.  Simple Form Data Entry'!M119</f>
        <v>0</v>
      </c>
      <c r="T70" s="12"/>
    </row>
    <row r="71" spans="1:20" ht="13.5" customHeight="1" hidden="1">
      <c r="A71" s="19"/>
      <c r="B71" s="395" t="s">
        <v>57</v>
      </c>
      <c r="C71" s="396"/>
      <c r="D71" s="45"/>
      <c r="E71" s="45"/>
      <c r="F71" s="45"/>
      <c r="G71" s="45"/>
      <c r="H71" s="200" t="str">
        <f>IF('2a.  Simple Form Data Entry'!E120="","  ",'2a.  Simple Form Data Entry'!E120)</f>
        <v xml:space="preserve">  </v>
      </c>
      <c r="I71" s="81">
        <f>'2a.  Simple Form Data Entry'!N120</f>
        <v>0</v>
      </c>
      <c r="J71" s="81">
        <f>'2a.  Simple Form Data Entry'!G120</f>
        <v>0</v>
      </c>
      <c r="K71" s="81">
        <f>'2a.  Simple Form Data Entry'!H120</f>
        <v>0</v>
      </c>
      <c r="L71" s="80">
        <f t="shared" si="10"/>
        <v>0</v>
      </c>
      <c r="M71" s="81">
        <f>'2a.  Simple Form Data Entry'!I120</f>
        <v>0</v>
      </c>
      <c r="N71" s="81">
        <f>'2a.  Simple Form Data Entry'!J120</f>
        <v>0</v>
      </c>
      <c r="O71" s="80">
        <f t="shared" si="11"/>
        <v>0</v>
      </c>
      <c r="P71" s="81">
        <f>'2a.  Simple Form Data Entry'!K120</f>
        <v>0</v>
      </c>
      <c r="Q71" s="81">
        <f>'2a.  Simple Form Data Entry'!L120</f>
        <v>0</v>
      </c>
      <c r="R71" s="80">
        <f t="shared" si="12"/>
        <v>0</v>
      </c>
      <c r="S71" s="83">
        <f>'2a.  Simple Form Data Entry'!M120</f>
        <v>0</v>
      </c>
      <c r="T71" s="12"/>
    </row>
    <row r="72" spans="1:20" ht="13.5" customHeight="1" hidden="1">
      <c r="A72" s="19"/>
      <c r="B72" s="411" t="s">
        <v>26</v>
      </c>
      <c r="C72" s="412"/>
      <c r="D72" s="45"/>
      <c r="E72" s="45"/>
      <c r="F72" s="45"/>
      <c r="G72" s="45"/>
      <c r="H72" s="200" t="str">
        <f>IF('2a.  Simple Form Data Entry'!E121="","  ",'2a.  Simple Form Data Entry'!E121)</f>
        <v xml:space="preserve">  </v>
      </c>
      <c r="I72" s="81">
        <f>'2a.  Simple Form Data Entry'!N121</f>
        <v>0</v>
      </c>
      <c r="J72" s="81">
        <f>'2a.  Simple Form Data Entry'!G121</f>
        <v>0</v>
      </c>
      <c r="K72" s="81">
        <f>'2a.  Simple Form Data Entry'!H121</f>
        <v>0</v>
      </c>
      <c r="L72" s="80">
        <f t="shared" si="10"/>
        <v>0</v>
      </c>
      <c r="M72" s="81">
        <f>'2a.  Simple Form Data Entry'!I121</f>
        <v>0</v>
      </c>
      <c r="N72" s="81">
        <f>'2a.  Simple Form Data Entry'!J121</f>
        <v>0</v>
      </c>
      <c r="O72" s="80">
        <f t="shared" si="11"/>
        <v>0</v>
      </c>
      <c r="P72" s="81">
        <f>'2a.  Simple Form Data Entry'!K121</f>
        <v>0</v>
      </c>
      <c r="Q72" s="81">
        <f>'2a.  Simple Form Data Entry'!L121</f>
        <v>0</v>
      </c>
      <c r="R72" s="80">
        <f t="shared" si="12"/>
        <v>0</v>
      </c>
      <c r="S72" s="83">
        <f>'2a.  Simple Form Data Entry'!M121</f>
        <v>0</v>
      </c>
      <c r="T72" s="12"/>
    </row>
    <row r="73" spans="1:20" ht="13.5" hidden="1">
      <c r="A73" s="26"/>
      <c r="B73" s="27"/>
      <c r="C73" s="28" t="s">
        <v>12</v>
      </c>
      <c r="D73" s="29"/>
      <c r="E73" s="29"/>
      <c r="F73" s="29"/>
      <c r="G73" s="29"/>
      <c r="H73" s="201"/>
      <c r="I73" s="63">
        <f aca="true" t="shared" si="17" ref="I73:S73">SUM(I66:I72)</f>
        <v>0</v>
      </c>
      <c r="J73" s="63">
        <f t="shared" si="17"/>
        <v>0</v>
      </c>
      <c r="K73" s="63">
        <f t="shared" si="17"/>
        <v>0</v>
      </c>
      <c r="L73" s="80">
        <f t="shared" si="10"/>
        <v>0</v>
      </c>
      <c r="M73" s="63">
        <f t="shared" si="17"/>
        <v>0</v>
      </c>
      <c r="N73" s="63">
        <f t="shared" si="17"/>
        <v>0</v>
      </c>
      <c r="O73" s="80">
        <f t="shared" si="11"/>
        <v>0</v>
      </c>
      <c r="P73" s="63">
        <f aca="true" t="shared" si="18" ref="P73:Q73">SUM(P66:P72)</f>
        <v>0</v>
      </c>
      <c r="Q73" s="63">
        <f t="shared" si="18"/>
        <v>0</v>
      </c>
      <c r="R73" s="80">
        <f t="shared" si="12"/>
        <v>0</v>
      </c>
      <c r="S73" s="64">
        <f t="shared" si="17"/>
        <v>0</v>
      </c>
      <c r="T73" s="12"/>
    </row>
    <row r="74" spans="1:20" ht="3" customHeight="1" hidden="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5" hidden="1">
      <c r="A75" s="408" t="str">
        <f>IF('2a.  Simple Form Data Entry'!E124="","   ",'2a.  Simple Form Data Entry'!E124)</f>
        <v xml:space="preserve">   </v>
      </c>
      <c r="B75" s="409"/>
      <c r="C75" s="410"/>
      <c r="D75" s="177"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9"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77"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9" t="str">
        <f>IF('2a.  Simple Form Data Entry'!I124="","   ",'2a.  Simple Form Data Entry'!I124)</f>
        <v xml:space="preserve"> </v>
      </c>
      <c r="H75" s="198"/>
      <c r="I75" s="48"/>
      <c r="J75" s="38"/>
      <c r="K75" s="38"/>
      <c r="L75" s="80">
        <f t="shared" si="10"/>
        <v>0</v>
      </c>
      <c r="M75" s="38"/>
      <c r="N75" s="38"/>
      <c r="O75" s="80">
        <f t="shared" si="11"/>
        <v>0</v>
      </c>
      <c r="P75" s="38"/>
      <c r="Q75" s="38"/>
      <c r="R75" s="80">
        <f t="shared" si="12"/>
        <v>0</v>
      </c>
      <c r="S75" s="39"/>
      <c r="T75" s="12"/>
    </row>
    <row r="76" spans="1:20" ht="13.5" hidden="1">
      <c r="A76" s="19"/>
      <c r="B76" s="50" t="s">
        <v>21</v>
      </c>
      <c r="C76" s="20"/>
      <c r="D76" s="45"/>
      <c r="E76" s="45"/>
      <c r="F76" s="45"/>
      <c r="G76" s="45"/>
      <c r="H76" s="200" t="str">
        <f>IF('2a.  Simple Form Data Entry'!E126="","  ",'2a.  Simple Form Data Entry'!E126)</f>
        <v xml:space="preserve">  </v>
      </c>
      <c r="I76" s="81">
        <f>'2a.  Simple Form Data Entry'!N126</f>
        <v>0</v>
      </c>
      <c r="J76" s="81">
        <f>'2a.  Simple Form Data Entry'!G126</f>
        <v>0</v>
      </c>
      <c r="K76" s="81">
        <f>'2a.  Simple Form Data Entry'!H126</f>
        <v>0</v>
      </c>
      <c r="L76" s="80">
        <f t="shared" si="10"/>
        <v>0</v>
      </c>
      <c r="M76" s="81">
        <f>'2a.  Simple Form Data Entry'!I126</f>
        <v>0</v>
      </c>
      <c r="N76" s="81">
        <f>'2a.  Simple Form Data Entry'!J126</f>
        <v>0</v>
      </c>
      <c r="O76" s="80">
        <f t="shared" si="11"/>
        <v>0</v>
      </c>
      <c r="P76" s="81">
        <f>'2a.  Simple Form Data Entry'!K126</f>
        <v>0</v>
      </c>
      <c r="Q76" s="81">
        <f>'2a.  Simple Form Data Entry'!L126</f>
        <v>0</v>
      </c>
      <c r="R76" s="80">
        <f t="shared" si="12"/>
        <v>0</v>
      </c>
      <c r="S76" s="104">
        <f>'2a.  Simple Form Data Entry'!M126</f>
        <v>0</v>
      </c>
      <c r="T76" s="12"/>
    </row>
    <row r="77" spans="1:20" ht="13.5" hidden="1">
      <c r="A77" s="19"/>
      <c r="B77" s="50" t="s">
        <v>25</v>
      </c>
      <c r="C77" s="20"/>
      <c r="D77" s="45"/>
      <c r="E77" s="45"/>
      <c r="F77" s="45"/>
      <c r="G77" s="45"/>
      <c r="H77" s="200" t="str">
        <f>IF('2a.  Simple Form Data Entry'!E127="","  ",'2a.  Simple Form Data Entry'!E127)</f>
        <v xml:space="preserve">  </v>
      </c>
      <c r="I77" s="81">
        <f>'2a.  Simple Form Data Entry'!N127</f>
        <v>0</v>
      </c>
      <c r="J77" s="81">
        <f>'2a.  Simple Form Data Entry'!G127</f>
        <v>0</v>
      </c>
      <c r="K77" s="81">
        <f>'2a.  Simple Form Data Entry'!H127</f>
        <v>0</v>
      </c>
      <c r="L77" s="80">
        <f t="shared" si="10"/>
        <v>0</v>
      </c>
      <c r="M77" s="81">
        <f>'2a.  Simple Form Data Entry'!I127</f>
        <v>0</v>
      </c>
      <c r="N77" s="81">
        <f>'2a.  Simple Form Data Entry'!J127</f>
        <v>0</v>
      </c>
      <c r="O77" s="80">
        <f t="shared" si="11"/>
        <v>0</v>
      </c>
      <c r="P77" s="81">
        <f>'2a.  Simple Form Data Entry'!K127</f>
        <v>0</v>
      </c>
      <c r="Q77" s="81">
        <f>'2a.  Simple Form Data Entry'!L127</f>
        <v>0</v>
      </c>
      <c r="R77" s="80">
        <f t="shared" si="12"/>
        <v>0</v>
      </c>
      <c r="S77" s="104">
        <f>'2a.  Simple Form Data Entry'!M127</f>
        <v>0</v>
      </c>
      <c r="T77" s="12"/>
    </row>
    <row r="78" spans="1:20" ht="13.5" hidden="1">
      <c r="A78" s="19"/>
      <c r="B78" s="50" t="s">
        <v>53</v>
      </c>
      <c r="C78" s="20"/>
      <c r="D78" s="45"/>
      <c r="E78" s="45"/>
      <c r="F78" s="45"/>
      <c r="G78" s="45"/>
      <c r="H78" s="200" t="str">
        <f>IF('2a.  Simple Form Data Entry'!E128="","  ",'2a.  Simple Form Data Entry'!E128)</f>
        <v xml:space="preserve">  </v>
      </c>
      <c r="I78" s="81">
        <f>'2a.  Simple Form Data Entry'!N128</f>
        <v>0</v>
      </c>
      <c r="J78" s="81">
        <f>'2a.  Simple Form Data Entry'!G128</f>
        <v>0</v>
      </c>
      <c r="K78" s="81">
        <f>'2a.  Simple Form Data Entry'!H128</f>
        <v>0</v>
      </c>
      <c r="L78" s="80">
        <f t="shared" si="10"/>
        <v>0</v>
      </c>
      <c r="M78" s="81">
        <f>'2a.  Simple Form Data Entry'!I128</f>
        <v>0</v>
      </c>
      <c r="N78" s="81">
        <f>'2a.  Simple Form Data Entry'!J128</f>
        <v>0</v>
      </c>
      <c r="O78" s="80">
        <f t="shared" si="11"/>
        <v>0</v>
      </c>
      <c r="P78" s="81">
        <f>'2a.  Simple Form Data Entry'!K128</f>
        <v>0</v>
      </c>
      <c r="Q78" s="81">
        <f>'2a.  Simple Form Data Entry'!L128</f>
        <v>0</v>
      </c>
      <c r="R78" s="80">
        <f t="shared" si="12"/>
        <v>0</v>
      </c>
      <c r="S78" s="104">
        <f>'2a.  Simple Form Data Entry'!M128</f>
        <v>0</v>
      </c>
      <c r="T78" s="12"/>
    </row>
    <row r="79" spans="1:20" ht="13.5" hidden="1">
      <c r="A79" s="19"/>
      <c r="B79" s="395" t="s">
        <v>55</v>
      </c>
      <c r="C79" s="396"/>
      <c r="D79" s="45"/>
      <c r="E79" s="45"/>
      <c r="F79" s="45"/>
      <c r="G79" s="45"/>
      <c r="H79" s="200" t="str">
        <f>IF('2a.  Simple Form Data Entry'!E129="","  ",'2a.  Simple Form Data Entry'!E129)</f>
        <v xml:space="preserve">  </v>
      </c>
      <c r="I79" s="81">
        <f>'2a.  Simple Form Data Entry'!N129</f>
        <v>0</v>
      </c>
      <c r="J79" s="81">
        <f>'2a.  Simple Form Data Entry'!G129</f>
        <v>0</v>
      </c>
      <c r="K79" s="81">
        <f>'2a.  Simple Form Data Entry'!H129</f>
        <v>0</v>
      </c>
      <c r="L79" s="80">
        <f t="shared" si="10"/>
        <v>0</v>
      </c>
      <c r="M79" s="81">
        <f>'2a.  Simple Form Data Entry'!I129</f>
        <v>0</v>
      </c>
      <c r="N79" s="81">
        <f>'2a.  Simple Form Data Entry'!J129</f>
        <v>0</v>
      </c>
      <c r="O79" s="80">
        <f t="shared" si="11"/>
        <v>0</v>
      </c>
      <c r="P79" s="81">
        <f>'2a.  Simple Form Data Entry'!K129</f>
        <v>0</v>
      </c>
      <c r="Q79" s="81">
        <f>'2a.  Simple Form Data Entry'!L129</f>
        <v>0</v>
      </c>
      <c r="R79" s="80">
        <f t="shared" si="12"/>
        <v>0</v>
      </c>
      <c r="S79" s="104">
        <f>'2a.  Simple Form Data Entry'!M129</f>
        <v>0</v>
      </c>
      <c r="T79" s="12"/>
    </row>
    <row r="80" spans="1:20" ht="13.5" hidden="1">
      <c r="A80" s="19"/>
      <c r="B80" s="397" t="s">
        <v>56</v>
      </c>
      <c r="C80" s="398"/>
      <c r="D80" s="45"/>
      <c r="E80" s="45"/>
      <c r="F80" s="45"/>
      <c r="G80" s="45"/>
      <c r="H80" s="200" t="str">
        <f>IF('2a.  Simple Form Data Entry'!E130="","  ",'2a.  Simple Form Data Entry'!E130)</f>
        <v xml:space="preserve">  </v>
      </c>
      <c r="I80" s="81">
        <f>'2a.  Simple Form Data Entry'!N130</f>
        <v>0</v>
      </c>
      <c r="J80" s="81">
        <f>'2a.  Simple Form Data Entry'!G130</f>
        <v>0</v>
      </c>
      <c r="K80" s="81">
        <f>'2a.  Simple Form Data Entry'!H130</f>
        <v>0</v>
      </c>
      <c r="L80" s="80">
        <f t="shared" si="10"/>
        <v>0</v>
      </c>
      <c r="M80" s="81">
        <f>'2a.  Simple Form Data Entry'!I130</f>
        <v>0</v>
      </c>
      <c r="N80" s="81">
        <f>'2a.  Simple Form Data Entry'!J130</f>
        <v>0</v>
      </c>
      <c r="O80" s="80">
        <f t="shared" si="11"/>
        <v>0</v>
      </c>
      <c r="P80" s="81">
        <f>'2a.  Simple Form Data Entry'!K130</f>
        <v>0</v>
      </c>
      <c r="Q80" s="81">
        <f>'2a.  Simple Form Data Entry'!L130</f>
        <v>0</v>
      </c>
      <c r="R80" s="80">
        <f t="shared" si="12"/>
        <v>0</v>
      </c>
      <c r="S80" s="104">
        <f>'2a.  Simple Form Data Entry'!M130</f>
        <v>0</v>
      </c>
      <c r="T80" s="12"/>
    </row>
    <row r="81" spans="1:20" ht="13.5" hidden="1">
      <c r="A81" s="19"/>
      <c r="B81" s="395" t="s">
        <v>57</v>
      </c>
      <c r="C81" s="396"/>
      <c r="D81" s="45"/>
      <c r="E81" s="45"/>
      <c r="F81" s="45"/>
      <c r="G81" s="45"/>
      <c r="H81" s="200" t="str">
        <f>IF('2a.  Simple Form Data Entry'!E131="","  ",'2a.  Simple Form Data Entry'!E131)</f>
        <v xml:space="preserve">  </v>
      </c>
      <c r="I81" s="81">
        <f>'2a.  Simple Form Data Entry'!N131</f>
        <v>0</v>
      </c>
      <c r="J81" s="81">
        <f>'2a.  Simple Form Data Entry'!G131</f>
        <v>0</v>
      </c>
      <c r="K81" s="81">
        <f>'2a.  Simple Form Data Entry'!H131</f>
        <v>0</v>
      </c>
      <c r="L81" s="80">
        <f t="shared" si="10"/>
        <v>0</v>
      </c>
      <c r="M81" s="81">
        <f>'2a.  Simple Form Data Entry'!I131</f>
        <v>0</v>
      </c>
      <c r="N81" s="81">
        <f>'2a.  Simple Form Data Entry'!J131</f>
        <v>0</v>
      </c>
      <c r="O81" s="80">
        <f t="shared" si="11"/>
        <v>0</v>
      </c>
      <c r="P81" s="81">
        <f>'2a.  Simple Form Data Entry'!K131</f>
        <v>0</v>
      </c>
      <c r="Q81" s="81">
        <f>'2a.  Simple Form Data Entry'!L131</f>
        <v>0</v>
      </c>
      <c r="R81" s="80">
        <f t="shared" si="12"/>
        <v>0</v>
      </c>
      <c r="S81" s="104">
        <f>'2a.  Simple Form Data Entry'!M131</f>
        <v>0</v>
      </c>
      <c r="T81" s="12"/>
    </row>
    <row r="82" spans="1:20" ht="13.5" hidden="1">
      <c r="A82" s="19"/>
      <c r="B82" s="411" t="s">
        <v>26</v>
      </c>
      <c r="C82" s="412"/>
      <c r="D82" s="45"/>
      <c r="E82" s="45"/>
      <c r="F82" s="45"/>
      <c r="G82" s="45"/>
      <c r="H82" s="200" t="str">
        <f>IF('2a.  Simple Form Data Entry'!E132="","  ",'2a.  Simple Form Data Entry'!E132)</f>
        <v xml:space="preserve">  </v>
      </c>
      <c r="I82" s="81">
        <f>'2a.  Simple Form Data Entry'!N132</f>
        <v>0</v>
      </c>
      <c r="J82" s="81">
        <f>'2a.  Simple Form Data Entry'!G132</f>
        <v>0</v>
      </c>
      <c r="K82" s="81">
        <f>'2a.  Simple Form Data Entry'!H132</f>
        <v>0</v>
      </c>
      <c r="L82" s="80">
        <f t="shared" si="10"/>
        <v>0</v>
      </c>
      <c r="M82" s="81">
        <f>'2a.  Simple Form Data Entry'!I132</f>
        <v>0</v>
      </c>
      <c r="N82" s="81">
        <f>'2a.  Simple Form Data Entry'!J132</f>
        <v>0</v>
      </c>
      <c r="O82" s="80">
        <f t="shared" si="11"/>
        <v>0</v>
      </c>
      <c r="P82" s="81">
        <f>'2a.  Simple Form Data Entry'!K132</f>
        <v>0</v>
      </c>
      <c r="Q82" s="81">
        <f>'2a.  Simple Form Data Entry'!L132</f>
        <v>0</v>
      </c>
      <c r="R82" s="80">
        <f t="shared" si="12"/>
        <v>0</v>
      </c>
      <c r="S82" s="104">
        <f>'2a.  Simple Form Data Entry'!M132</f>
        <v>0</v>
      </c>
      <c r="T82" s="12"/>
    </row>
    <row r="83" spans="1:20" ht="13.5" hidden="1">
      <c r="A83" s="26"/>
      <c r="B83" s="27"/>
      <c r="C83" s="28" t="s">
        <v>12</v>
      </c>
      <c r="D83" s="29"/>
      <c r="E83" s="29"/>
      <c r="F83" s="29"/>
      <c r="G83" s="29"/>
      <c r="H83" s="201"/>
      <c r="I83" s="63">
        <f aca="true" t="shared" si="19" ref="I83:S83">SUM(I76:I82)</f>
        <v>0</v>
      </c>
      <c r="J83" s="63">
        <f t="shared" si="19"/>
        <v>0</v>
      </c>
      <c r="K83" s="63">
        <f t="shared" si="19"/>
        <v>0</v>
      </c>
      <c r="L83" s="80">
        <f t="shared" si="10"/>
        <v>0</v>
      </c>
      <c r="M83" s="63">
        <f t="shared" si="19"/>
        <v>0</v>
      </c>
      <c r="N83" s="63">
        <f t="shared" si="19"/>
        <v>0</v>
      </c>
      <c r="O83" s="80">
        <f t="shared" si="11"/>
        <v>0</v>
      </c>
      <c r="P83" s="63">
        <f aca="true" t="shared" si="20" ref="P83:Q83">SUM(P76:P82)</f>
        <v>0</v>
      </c>
      <c r="Q83" s="63">
        <f t="shared" si="20"/>
        <v>0</v>
      </c>
      <c r="R83" s="80">
        <f t="shared" si="12"/>
        <v>0</v>
      </c>
      <c r="S83" s="64">
        <f t="shared" si="19"/>
        <v>0</v>
      </c>
      <c r="T83" s="12"/>
    </row>
    <row r="84" spans="1:20" ht="3" customHeight="1" hidden="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5" hidden="1">
      <c r="A85" s="408" t="str">
        <f>IF('2a.  Simple Form Data Entry'!E135="","   ",'2a.  Simple Form Data Entry'!E135)</f>
        <v xml:space="preserve">   </v>
      </c>
      <c r="B85" s="409"/>
      <c r="C85" s="410"/>
      <c r="D85" s="177"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9"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77"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9" t="str">
        <f>IF('2a.  Simple Form Data Entry'!I135="","   ",'2a.  Simple Form Data Entry'!I135)</f>
        <v xml:space="preserve"> </v>
      </c>
      <c r="H85" s="198"/>
      <c r="I85" s="48"/>
      <c r="J85" s="38"/>
      <c r="K85" s="38"/>
      <c r="L85" s="80">
        <f t="shared" si="10"/>
        <v>0</v>
      </c>
      <c r="M85" s="38"/>
      <c r="N85" s="38"/>
      <c r="O85" s="80">
        <f t="shared" si="11"/>
        <v>0</v>
      </c>
      <c r="P85" s="38"/>
      <c r="Q85" s="38"/>
      <c r="R85" s="80">
        <f t="shared" si="12"/>
        <v>0</v>
      </c>
      <c r="S85" s="39"/>
      <c r="T85" s="12"/>
    </row>
    <row r="86" spans="1:20" ht="13.5" hidden="1">
      <c r="A86" s="19"/>
      <c r="B86" s="50" t="s">
        <v>21</v>
      </c>
      <c r="C86" s="20"/>
      <c r="D86" s="45"/>
      <c r="E86" s="45"/>
      <c r="F86" s="45"/>
      <c r="G86" s="45"/>
      <c r="H86" s="200" t="str">
        <f>IF('2a.  Simple Form Data Entry'!E137="","  ",'2a.  Simple Form Data Entry'!E137)</f>
        <v xml:space="preserve">  </v>
      </c>
      <c r="I86" s="81">
        <f>'2a.  Simple Form Data Entry'!N137</f>
        <v>0</v>
      </c>
      <c r="J86" s="81">
        <f>'2a.  Simple Form Data Entry'!G137</f>
        <v>0</v>
      </c>
      <c r="K86" s="81">
        <f>'2a.  Simple Form Data Entry'!H137</f>
        <v>0</v>
      </c>
      <c r="L86" s="80">
        <f t="shared" si="10"/>
        <v>0</v>
      </c>
      <c r="M86" s="81">
        <f>'2a.  Simple Form Data Entry'!I137</f>
        <v>0</v>
      </c>
      <c r="N86" s="81">
        <f>'2a.  Simple Form Data Entry'!J137</f>
        <v>0</v>
      </c>
      <c r="O86" s="80">
        <f t="shared" si="11"/>
        <v>0</v>
      </c>
      <c r="P86" s="81">
        <f>'2a.  Simple Form Data Entry'!K137</f>
        <v>0</v>
      </c>
      <c r="Q86" s="81">
        <f>'2a.  Simple Form Data Entry'!L137</f>
        <v>0</v>
      </c>
      <c r="R86" s="80">
        <f t="shared" si="12"/>
        <v>0</v>
      </c>
      <c r="S86" s="104">
        <f>'2a.  Simple Form Data Entry'!M137</f>
        <v>0</v>
      </c>
      <c r="T86" s="12"/>
    </row>
    <row r="87" spans="1:20" ht="13.5" hidden="1">
      <c r="A87" s="19"/>
      <c r="B87" s="50" t="s">
        <v>25</v>
      </c>
      <c r="C87" s="20"/>
      <c r="D87" s="45"/>
      <c r="E87" s="45"/>
      <c r="F87" s="45"/>
      <c r="G87" s="45"/>
      <c r="H87" s="200" t="str">
        <f>IF('2a.  Simple Form Data Entry'!E138="","  ",'2a.  Simple Form Data Entry'!E138)</f>
        <v xml:space="preserve">  </v>
      </c>
      <c r="I87" s="81">
        <f>'2a.  Simple Form Data Entry'!N138</f>
        <v>0</v>
      </c>
      <c r="J87" s="81">
        <f>'2a.  Simple Form Data Entry'!G138</f>
        <v>0</v>
      </c>
      <c r="K87" s="81">
        <f>'2a.  Simple Form Data Entry'!H138</f>
        <v>0</v>
      </c>
      <c r="L87" s="80">
        <f t="shared" si="10"/>
        <v>0</v>
      </c>
      <c r="M87" s="81">
        <f>'2a.  Simple Form Data Entry'!I138</f>
        <v>0</v>
      </c>
      <c r="N87" s="81">
        <f>'2a.  Simple Form Data Entry'!J138</f>
        <v>0</v>
      </c>
      <c r="O87" s="80">
        <f t="shared" si="11"/>
        <v>0</v>
      </c>
      <c r="P87" s="81">
        <f>'2a.  Simple Form Data Entry'!K138</f>
        <v>0</v>
      </c>
      <c r="Q87" s="81">
        <f>'2a.  Simple Form Data Entry'!L138</f>
        <v>0</v>
      </c>
      <c r="R87" s="80">
        <f t="shared" si="12"/>
        <v>0</v>
      </c>
      <c r="S87" s="104">
        <f>'2a.  Simple Form Data Entry'!M138</f>
        <v>0</v>
      </c>
      <c r="T87" s="12"/>
    </row>
    <row r="88" spans="1:20" ht="13.5" hidden="1">
      <c r="A88" s="19"/>
      <c r="B88" s="50" t="s">
        <v>53</v>
      </c>
      <c r="C88" s="20"/>
      <c r="D88" s="45"/>
      <c r="E88" s="45"/>
      <c r="F88" s="45"/>
      <c r="G88" s="45"/>
      <c r="H88" s="200" t="str">
        <f>IF('2a.  Simple Form Data Entry'!E139="","  ",'2a.  Simple Form Data Entry'!E139)</f>
        <v xml:space="preserve">  </v>
      </c>
      <c r="I88" s="81">
        <f>'2a.  Simple Form Data Entry'!N139</f>
        <v>0</v>
      </c>
      <c r="J88" s="81">
        <f>'2a.  Simple Form Data Entry'!G139</f>
        <v>0</v>
      </c>
      <c r="K88" s="81">
        <f>'2a.  Simple Form Data Entry'!H139</f>
        <v>0</v>
      </c>
      <c r="L88" s="80">
        <f t="shared" si="10"/>
        <v>0</v>
      </c>
      <c r="M88" s="81">
        <f>'2a.  Simple Form Data Entry'!I139</f>
        <v>0</v>
      </c>
      <c r="N88" s="81">
        <f>'2a.  Simple Form Data Entry'!J139</f>
        <v>0</v>
      </c>
      <c r="O88" s="80">
        <f t="shared" si="11"/>
        <v>0</v>
      </c>
      <c r="P88" s="81">
        <f>'2a.  Simple Form Data Entry'!K139</f>
        <v>0</v>
      </c>
      <c r="Q88" s="81">
        <f>'2a.  Simple Form Data Entry'!L139</f>
        <v>0</v>
      </c>
      <c r="R88" s="80">
        <f t="shared" si="12"/>
        <v>0</v>
      </c>
      <c r="S88" s="104">
        <f>'2a.  Simple Form Data Entry'!M139</f>
        <v>0</v>
      </c>
      <c r="T88" s="12"/>
    </row>
    <row r="89" spans="1:20" ht="13.5" hidden="1">
      <c r="A89" s="19"/>
      <c r="B89" s="395" t="s">
        <v>55</v>
      </c>
      <c r="C89" s="396"/>
      <c r="D89" s="45"/>
      <c r="E89" s="45"/>
      <c r="F89" s="45"/>
      <c r="G89" s="45"/>
      <c r="H89" s="200" t="str">
        <f>IF('2a.  Simple Form Data Entry'!E140="","  ",'2a.  Simple Form Data Entry'!E140)</f>
        <v xml:space="preserve">  </v>
      </c>
      <c r="I89" s="81">
        <f>'2a.  Simple Form Data Entry'!N140</f>
        <v>0</v>
      </c>
      <c r="J89" s="81">
        <f>'2a.  Simple Form Data Entry'!G140</f>
        <v>0</v>
      </c>
      <c r="K89" s="81">
        <f>'2a.  Simple Form Data Entry'!H140</f>
        <v>0</v>
      </c>
      <c r="L89" s="80">
        <f t="shared" si="10"/>
        <v>0</v>
      </c>
      <c r="M89" s="81">
        <f>'2a.  Simple Form Data Entry'!I140</f>
        <v>0</v>
      </c>
      <c r="N89" s="81">
        <f>'2a.  Simple Form Data Entry'!J140</f>
        <v>0</v>
      </c>
      <c r="O89" s="80">
        <f t="shared" si="11"/>
        <v>0</v>
      </c>
      <c r="P89" s="81">
        <f>'2a.  Simple Form Data Entry'!K140</f>
        <v>0</v>
      </c>
      <c r="Q89" s="81">
        <f>'2a.  Simple Form Data Entry'!L140</f>
        <v>0</v>
      </c>
      <c r="R89" s="80">
        <f t="shared" si="12"/>
        <v>0</v>
      </c>
      <c r="S89" s="104">
        <f>'2a.  Simple Form Data Entry'!M140</f>
        <v>0</v>
      </c>
      <c r="T89" s="12"/>
    </row>
    <row r="90" spans="1:20" ht="13.5" hidden="1">
      <c r="A90" s="19"/>
      <c r="B90" s="397" t="s">
        <v>56</v>
      </c>
      <c r="C90" s="398"/>
      <c r="D90" s="45"/>
      <c r="E90" s="45"/>
      <c r="F90" s="45"/>
      <c r="G90" s="45"/>
      <c r="H90" s="200" t="str">
        <f>IF('2a.  Simple Form Data Entry'!E141="","  ",'2a.  Simple Form Data Entry'!E141)</f>
        <v xml:space="preserve">  </v>
      </c>
      <c r="I90" s="81">
        <f>'2a.  Simple Form Data Entry'!N141</f>
        <v>0</v>
      </c>
      <c r="J90" s="81">
        <f>'2a.  Simple Form Data Entry'!G141</f>
        <v>0</v>
      </c>
      <c r="K90" s="81">
        <f>'2a.  Simple Form Data Entry'!H141</f>
        <v>0</v>
      </c>
      <c r="L90" s="80">
        <f t="shared" si="10"/>
        <v>0</v>
      </c>
      <c r="M90" s="81">
        <f>'2a.  Simple Form Data Entry'!I141</f>
        <v>0</v>
      </c>
      <c r="N90" s="81">
        <f>'2a.  Simple Form Data Entry'!J141</f>
        <v>0</v>
      </c>
      <c r="O90" s="80">
        <f t="shared" si="11"/>
        <v>0</v>
      </c>
      <c r="P90" s="81">
        <f>'2a.  Simple Form Data Entry'!K141</f>
        <v>0</v>
      </c>
      <c r="Q90" s="81">
        <f>'2a.  Simple Form Data Entry'!L141</f>
        <v>0</v>
      </c>
      <c r="R90" s="80">
        <f t="shared" si="12"/>
        <v>0</v>
      </c>
      <c r="S90" s="104">
        <f>'2a.  Simple Form Data Entry'!M141</f>
        <v>0</v>
      </c>
      <c r="T90" s="12"/>
    </row>
    <row r="91" spans="1:20" ht="13.5" hidden="1">
      <c r="A91" s="19"/>
      <c r="B91" s="395" t="s">
        <v>57</v>
      </c>
      <c r="C91" s="396"/>
      <c r="D91" s="45"/>
      <c r="E91" s="45"/>
      <c r="F91" s="45"/>
      <c r="G91" s="45"/>
      <c r="H91" s="200" t="str">
        <f>IF('2a.  Simple Form Data Entry'!E142="","  ",'2a.  Simple Form Data Entry'!E142)</f>
        <v xml:space="preserve">  </v>
      </c>
      <c r="I91" s="81">
        <f>'2a.  Simple Form Data Entry'!N142</f>
        <v>0</v>
      </c>
      <c r="J91" s="81">
        <f>'2a.  Simple Form Data Entry'!G142</f>
        <v>0</v>
      </c>
      <c r="K91" s="81">
        <f>'2a.  Simple Form Data Entry'!H142</f>
        <v>0</v>
      </c>
      <c r="L91" s="80">
        <f t="shared" si="10"/>
        <v>0</v>
      </c>
      <c r="M91" s="81">
        <f>'2a.  Simple Form Data Entry'!I142</f>
        <v>0</v>
      </c>
      <c r="N91" s="81">
        <f>'2a.  Simple Form Data Entry'!J142</f>
        <v>0</v>
      </c>
      <c r="O91" s="80">
        <f t="shared" si="11"/>
        <v>0</v>
      </c>
      <c r="P91" s="81">
        <f>'2a.  Simple Form Data Entry'!K142</f>
        <v>0</v>
      </c>
      <c r="Q91" s="81">
        <f>'2a.  Simple Form Data Entry'!L142</f>
        <v>0</v>
      </c>
      <c r="R91" s="80">
        <f t="shared" si="12"/>
        <v>0</v>
      </c>
      <c r="S91" s="104">
        <f>'2a.  Simple Form Data Entry'!M142</f>
        <v>0</v>
      </c>
      <c r="T91" s="12"/>
    </row>
    <row r="92" spans="1:20" ht="13.5" hidden="1">
      <c r="A92" s="19"/>
      <c r="B92" s="411" t="s">
        <v>26</v>
      </c>
      <c r="C92" s="412"/>
      <c r="D92" s="45"/>
      <c r="E92" s="45"/>
      <c r="F92" s="45"/>
      <c r="G92" s="45"/>
      <c r="H92" s="203" t="str">
        <f>IF('2a.  Simple Form Data Entry'!E143="","  ",'2a.  Simple Form Data Entry'!E143)</f>
        <v xml:space="preserve">  </v>
      </c>
      <c r="I92" s="81">
        <f>'2a.  Simple Form Data Entry'!N143</f>
        <v>0</v>
      </c>
      <c r="J92" s="81">
        <f>'2a.  Simple Form Data Entry'!G143</f>
        <v>0</v>
      </c>
      <c r="K92" s="81">
        <f>'2a.  Simple Form Data Entry'!H143</f>
        <v>0</v>
      </c>
      <c r="L92" s="80">
        <f t="shared" si="10"/>
        <v>0</v>
      </c>
      <c r="M92" s="81">
        <f>'2a.  Simple Form Data Entry'!I143</f>
        <v>0</v>
      </c>
      <c r="N92" s="81">
        <f>'2a.  Simple Form Data Entry'!J143</f>
        <v>0</v>
      </c>
      <c r="O92" s="80">
        <f t="shared" si="11"/>
        <v>0</v>
      </c>
      <c r="P92" s="81">
        <f>'2a.  Simple Form Data Entry'!K143</f>
        <v>0</v>
      </c>
      <c r="Q92" s="81">
        <f>'2a.  Simple Form Data Entry'!L143</f>
        <v>0</v>
      </c>
      <c r="R92" s="80">
        <f t="shared" si="12"/>
        <v>0</v>
      </c>
      <c r="S92" s="104">
        <f>'2a.  Simple Form Data Entry'!M143</f>
        <v>0</v>
      </c>
      <c r="T92" s="12"/>
    </row>
    <row r="93" spans="1:20" ht="12.75" customHeight="1" hidden="1">
      <c r="A93" s="26"/>
      <c r="B93" s="27"/>
      <c r="C93" s="28" t="s">
        <v>12</v>
      </c>
      <c r="D93" s="29"/>
      <c r="E93" s="29"/>
      <c r="F93" s="29"/>
      <c r="G93" s="29"/>
      <c r="H93" s="204"/>
      <c r="I93" s="63">
        <f aca="true" t="shared" si="21" ref="I93:S93">SUM(I86:I92)</f>
        <v>0</v>
      </c>
      <c r="J93" s="63">
        <f t="shared" si="21"/>
        <v>0</v>
      </c>
      <c r="K93" s="63">
        <f t="shared" si="21"/>
        <v>0</v>
      </c>
      <c r="L93" s="80">
        <f t="shared" si="10"/>
        <v>0</v>
      </c>
      <c r="M93" s="63">
        <f t="shared" si="21"/>
        <v>0</v>
      </c>
      <c r="N93" s="63">
        <f t="shared" si="21"/>
        <v>0</v>
      </c>
      <c r="O93" s="80">
        <f t="shared" si="11"/>
        <v>0</v>
      </c>
      <c r="P93" s="63">
        <f aca="true" t="shared" si="22" ref="P93:Q93">SUM(P86:P92)</f>
        <v>0</v>
      </c>
      <c r="Q93" s="63">
        <f t="shared" si="22"/>
        <v>0</v>
      </c>
      <c r="R93" s="80">
        <f t="shared" si="12"/>
        <v>0</v>
      </c>
      <c r="S93" s="64">
        <f t="shared" si="21"/>
        <v>0</v>
      </c>
      <c r="T93" s="12"/>
    </row>
    <row r="94" spans="1:19" ht="3" customHeight="1" hidden="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25" thickBot="1">
      <c r="A95" s="6"/>
      <c r="B95" s="7"/>
      <c r="C95" s="290" t="s">
        <v>6</v>
      </c>
      <c r="D95" s="8"/>
      <c r="E95" s="8"/>
      <c r="F95" s="8"/>
      <c r="G95" s="21"/>
      <c r="H95" s="206"/>
      <c r="I95" s="56">
        <f aca="true" t="shared" si="23" ref="I95:S95">I73+I63+I53+I43+I83+I93</f>
        <v>0</v>
      </c>
      <c r="J95" s="56">
        <f t="shared" si="23"/>
        <v>40000</v>
      </c>
      <c r="K95" s="56">
        <f t="shared" si="23"/>
        <v>0</v>
      </c>
      <c r="L95" s="56">
        <f t="shared" si="10"/>
        <v>40000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435" t="s">
        <v>15</v>
      </c>
      <c r="B97" s="435"/>
      <c r="C97" s="435"/>
      <c r="D97" s="435"/>
      <c r="E97" s="435"/>
      <c r="F97" s="435"/>
      <c r="G97" s="435"/>
      <c r="H97" s="435"/>
      <c r="I97" s="435"/>
      <c r="J97" s="435"/>
      <c r="K97" s="435"/>
      <c r="L97" s="435"/>
      <c r="M97" s="435"/>
      <c r="N97" s="435"/>
      <c r="O97" s="435"/>
      <c r="P97" s="435"/>
      <c r="Q97" s="435"/>
      <c r="R97" s="435"/>
      <c r="S97" s="435"/>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75">
      <c r="A99" s="37" t="s">
        <v>128</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458" t="s">
        <v>18</v>
      </c>
      <c r="B101" s="459"/>
      <c r="C101" s="460"/>
      <c r="D101" s="420" t="s">
        <v>19</v>
      </c>
      <c r="E101" s="420" t="s">
        <v>5</v>
      </c>
      <c r="F101" s="413" t="s">
        <v>104</v>
      </c>
      <c r="G101" s="420" t="s">
        <v>11</v>
      </c>
      <c r="H101" s="431" t="s">
        <v>23</v>
      </c>
      <c r="I101" s="315"/>
      <c r="J101" s="190">
        <f>'2a.  Simple Form Data Entry'!G19</f>
        <v>2017</v>
      </c>
      <c r="K101" s="286">
        <f>'2a.  Simple Form Data Entry'!H155</f>
        <v>2018</v>
      </c>
      <c r="L101" s="415" t="str">
        <f>CONCATENATE(L24," Appropriation Change")</f>
        <v>2017 / 2018 Appropriation Change</v>
      </c>
      <c r="P101" s="42"/>
      <c r="Q101" s="314"/>
      <c r="R101" s="424" t="s">
        <v>137</v>
      </c>
      <c r="S101" s="425"/>
      <c r="T101" s="42"/>
    </row>
    <row r="102" spans="1:20" ht="27.75" customHeight="1" thickBot="1">
      <c r="A102" s="461"/>
      <c r="B102" s="462"/>
      <c r="C102" s="463"/>
      <c r="D102" s="421"/>
      <c r="E102" s="421"/>
      <c r="F102" s="414"/>
      <c r="G102" s="421"/>
      <c r="H102" s="432"/>
      <c r="I102" s="316"/>
      <c r="J102" s="191" t="s">
        <v>24</v>
      </c>
      <c r="K102" s="287" t="str">
        <f>'2a.  Simple Form Data Entry'!H156</f>
        <v>Allocation Change</v>
      </c>
      <c r="L102" s="416"/>
      <c r="P102" s="42"/>
      <c r="Q102" s="314"/>
      <c r="R102" s="426"/>
      <c r="S102" s="427"/>
      <c r="T102" s="42"/>
    </row>
    <row r="103" spans="1:20" ht="47.25" customHeight="1">
      <c r="A103" s="99" t="str">
        <f>IF('2a.  Simple Form Data Entry'!C157="","   ",'2a.  Simple Form Data Entry'!C157)</f>
        <v xml:space="preserve">   </v>
      </c>
      <c r="B103" s="78"/>
      <c r="C103" s="78"/>
      <c r="D103" s="17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9"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90" t="str">
        <f>IF('2a.  Simple Form Data Entry'!C157="","   ",'2a.  Simple Form Data Entry'!D157)</f>
        <v xml:space="preserve">   </v>
      </c>
      <c r="H103" s="337" t="s">
        <v>183</v>
      </c>
      <c r="I103" s="317"/>
      <c r="J103" s="100">
        <f>'2a.  Simple Form Data Entry'!G157</f>
        <v>0</v>
      </c>
      <c r="K103" s="100">
        <f>'2a.  Simple Form Data Entry'!H157</f>
        <v>0</v>
      </c>
      <c r="L103" s="311">
        <f>J103+K103</f>
        <v>0</v>
      </c>
      <c r="P103" s="42"/>
      <c r="Q103" s="304"/>
      <c r="R103" s="422">
        <f>'2a.  Simple Form Data Entry'!J157</f>
        <v>0</v>
      </c>
      <c r="S103" s="423"/>
      <c r="T103" s="42"/>
    </row>
    <row r="104" spans="1:20" ht="13.5">
      <c r="A104" s="99" t="str">
        <f>IF('2a.  Simple Form Data Entry'!C158="","   ",'2a.  Simple Form Data Entry'!C158)</f>
        <v xml:space="preserve">   </v>
      </c>
      <c r="B104" s="75"/>
      <c r="C104" s="75"/>
      <c r="D104" s="17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9"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0" t="str">
        <f>IF('2a.  Simple Form Data Entry'!C158="","   ",'2a.  Simple Form Data Entry'!D158)</f>
        <v xml:space="preserve">   </v>
      </c>
      <c r="H104" s="200" t="str">
        <f>IF('2a.  Simple Form Data Entry'!E158=0,"  ",'2a.  Simple Form Data Entry'!E158)</f>
        <v xml:space="preserve">  </v>
      </c>
      <c r="I104" s="317"/>
      <c r="J104" s="82">
        <f>'2a.  Simple Form Data Entry'!G158</f>
        <v>0</v>
      </c>
      <c r="K104" s="82">
        <f>'2a.  Simple Form Data Entry'!H158</f>
        <v>0</v>
      </c>
      <c r="L104" s="311">
        <f aca="true" t="shared" si="25" ref="L104:L109">J104+K104</f>
        <v>0</v>
      </c>
      <c r="P104" s="42"/>
      <c r="Q104" s="313"/>
      <c r="R104" s="401">
        <f>'2a.  Simple Form Data Entry'!J158</f>
        <v>0</v>
      </c>
      <c r="S104" s="402"/>
      <c r="T104" s="42"/>
    </row>
    <row r="105" spans="1:20" ht="13.5">
      <c r="A105" s="99" t="str">
        <f>IF('2a.  Simple Form Data Entry'!C159="","   ",'2a.  Simple Form Data Entry'!C159)</f>
        <v xml:space="preserve">   </v>
      </c>
      <c r="B105" s="75"/>
      <c r="C105" s="75"/>
      <c r="D105" s="17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9"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0" t="str">
        <f>IF('2a.  Simple Form Data Entry'!C159="","   ",'2a.  Simple Form Data Entry'!D159)</f>
        <v xml:space="preserve">   </v>
      </c>
      <c r="H105" s="200" t="str">
        <f>IF('2a.  Simple Form Data Entry'!E159=0,"  ",'2a.  Simple Form Data Entry'!E159)</f>
        <v xml:space="preserve">  </v>
      </c>
      <c r="I105" s="317"/>
      <c r="J105" s="82">
        <f>'2a.  Simple Form Data Entry'!G159</f>
        <v>0</v>
      </c>
      <c r="K105" s="82">
        <f>'2a.  Simple Form Data Entry'!H159</f>
        <v>0</v>
      </c>
      <c r="L105" s="311">
        <f t="shared" si="25"/>
        <v>0</v>
      </c>
      <c r="P105" s="42"/>
      <c r="Q105" s="304"/>
      <c r="R105" s="401">
        <f>'2a.  Simple Form Data Entry'!J159</f>
        <v>0</v>
      </c>
      <c r="S105" s="402"/>
      <c r="T105" s="42"/>
    </row>
    <row r="106" spans="1:20" ht="13.5" hidden="1">
      <c r="A106" s="99" t="str">
        <f>IF('2a.  Simple Form Data Entry'!C160="","   ",'2a.  Simple Form Data Entry'!C160)</f>
        <v xml:space="preserve">   </v>
      </c>
      <c r="B106" s="75"/>
      <c r="C106" s="75"/>
      <c r="D106" s="17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9"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0" t="str">
        <f>IF('2a.  Simple Form Data Entry'!C160="","   ",'2a.  Simple Form Data Entry'!D160)</f>
        <v xml:space="preserve">   </v>
      </c>
      <c r="H106" s="200" t="str">
        <f>IF('2a.  Simple Form Data Entry'!E160=0,"  ",'2a.  Simple Form Data Entry'!E160)</f>
        <v xml:space="preserve">  </v>
      </c>
      <c r="I106" s="317"/>
      <c r="J106" s="82">
        <f>'2a.  Simple Form Data Entry'!G160</f>
        <v>0</v>
      </c>
      <c r="K106" s="82">
        <f>'2a.  Simple Form Data Entry'!H160</f>
        <v>0</v>
      </c>
      <c r="L106" s="311">
        <f t="shared" si="25"/>
        <v>0</v>
      </c>
      <c r="P106" s="42"/>
      <c r="Q106" s="304"/>
      <c r="R106" s="401">
        <f>'2a.  Simple Form Data Entry'!J160</f>
        <v>0</v>
      </c>
      <c r="S106" s="402"/>
      <c r="T106" s="42"/>
    </row>
    <row r="107" spans="1:20" ht="13.5" hidden="1">
      <c r="A107" s="99" t="str">
        <f>IF('2a.  Simple Form Data Entry'!C161="","   ",'2a.  Simple Form Data Entry'!C161)</f>
        <v xml:space="preserve">   </v>
      </c>
      <c r="B107" s="75"/>
      <c r="C107" s="75"/>
      <c r="D107" s="177"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9"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7"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90" t="str">
        <f>IF('2a.  Simple Form Data Entry'!C161="","   ",'2a.  Simple Form Data Entry'!D161)</f>
        <v xml:space="preserve">   </v>
      </c>
      <c r="H107" s="200" t="str">
        <f>IF('2a.  Simple Form Data Entry'!E161=0,"  ",'2a.  Simple Form Data Entry'!E161)</f>
        <v xml:space="preserve">  </v>
      </c>
      <c r="I107" s="317"/>
      <c r="J107" s="82">
        <f>'2a.  Simple Form Data Entry'!G161</f>
        <v>0</v>
      </c>
      <c r="K107" s="82">
        <f>'2a.  Simple Form Data Entry'!H161</f>
        <v>0</v>
      </c>
      <c r="L107" s="311">
        <f t="shared" si="25"/>
        <v>0</v>
      </c>
      <c r="P107" s="42"/>
      <c r="Q107" s="304"/>
      <c r="R107" s="401">
        <f>'2a.  Simple Form Data Entry'!J161</f>
        <v>0</v>
      </c>
      <c r="S107" s="402"/>
      <c r="T107" s="42"/>
    </row>
    <row r="108" spans="1:20" ht="13.5" hidden="1">
      <c r="A108" s="99" t="str">
        <f>IF('2a.  Simple Form Data Entry'!C162="","   ",'2a.  Simple Form Data Entry'!C162)</f>
        <v xml:space="preserve">   </v>
      </c>
      <c r="B108" s="75"/>
      <c r="C108" s="75"/>
      <c r="D108" s="177"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9"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77"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90" t="str">
        <f>IF('2a.  Simple Form Data Entry'!C162="","   ",'2a.  Simple Form Data Entry'!D162)</f>
        <v xml:space="preserve">   </v>
      </c>
      <c r="H108" s="200" t="str">
        <f>IF('2a.  Simple Form Data Entry'!E162=0,"  ",'2a.  Simple Form Data Entry'!E162)</f>
        <v xml:space="preserve">  </v>
      </c>
      <c r="I108" s="317"/>
      <c r="J108" s="82">
        <f>'2a.  Simple Form Data Entry'!G162</f>
        <v>0</v>
      </c>
      <c r="K108" s="82">
        <f>'2a.  Simple Form Data Entry'!H162</f>
        <v>0</v>
      </c>
      <c r="L108" s="311">
        <f t="shared" si="25"/>
        <v>0</v>
      </c>
      <c r="P108" s="42"/>
      <c r="Q108" s="304"/>
      <c r="R108" s="401">
        <f>'2a.  Simple Form Data Entry'!J162</f>
        <v>0</v>
      </c>
      <c r="S108" s="402"/>
      <c r="T108" s="42"/>
    </row>
    <row r="109" spans="1:20" ht="14.25" thickBot="1">
      <c r="A109" s="6"/>
      <c r="B109" s="7"/>
      <c r="C109" s="291" t="s">
        <v>4</v>
      </c>
      <c r="D109" s="43"/>
      <c r="E109" s="43"/>
      <c r="F109" s="43"/>
      <c r="G109" s="43"/>
      <c r="H109" s="207"/>
      <c r="I109" s="318"/>
      <c r="J109" s="66">
        <f>SUM(J103:J108)</f>
        <v>0</v>
      </c>
      <c r="K109" s="66">
        <f>SUM(K103:K108)</f>
        <v>0</v>
      </c>
      <c r="L109" s="312">
        <f t="shared" si="25"/>
        <v>0</v>
      </c>
      <c r="P109" s="42"/>
      <c r="Q109" s="305"/>
      <c r="R109" s="403">
        <f>SUM(R103:S107)</f>
        <v>0</v>
      </c>
      <c r="S109" s="404"/>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322" t="s">
        <v>30</v>
      </c>
      <c r="B111" s="3"/>
      <c r="C111" s="3"/>
      <c r="D111" s="3"/>
      <c r="E111" s="3"/>
      <c r="F111" s="3"/>
      <c r="G111" s="3"/>
      <c r="H111" s="3"/>
      <c r="I111" s="3"/>
      <c r="J111" s="4"/>
      <c r="K111" s="4"/>
      <c r="L111" s="4"/>
      <c r="M111" s="4"/>
      <c r="N111" s="4"/>
      <c r="O111" s="4"/>
      <c r="P111" s="4"/>
      <c r="Q111" s="4"/>
      <c r="R111" s="4"/>
      <c r="S111" s="5"/>
      <c r="T111" s="5"/>
    </row>
    <row r="112" spans="1:20" ht="23.25" customHeight="1">
      <c r="A112" s="321" t="s">
        <v>142</v>
      </c>
      <c r="B112" s="433" t="str">
        <f>IF('2a.  Simple Form Data Entry'!G39="Y","See note 5 below.",'2a.  Simple Form Data Entry'!D43)</f>
        <v>An NPV analysis was not performed because this is a sale of property determined to be unsuitable for affordable housing, surplus to KC needs and unique circumstances make this sale in the best interest of the public.</v>
      </c>
      <c r="C112" s="433"/>
      <c r="D112" s="433"/>
      <c r="E112" s="433"/>
      <c r="F112" s="433"/>
      <c r="G112" s="433"/>
      <c r="H112" s="433"/>
      <c r="I112" s="433"/>
      <c r="J112" s="433"/>
      <c r="K112" s="433"/>
      <c r="L112" s="433"/>
      <c r="M112" s="433"/>
      <c r="N112" s="433"/>
      <c r="O112" s="433"/>
      <c r="P112" s="433"/>
      <c r="Q112" s="433"/>
      <c r="R112" s="433"/>
      <c r="S112" s="433"/>
      <c r="T112" s="5"/>
    </row>
    <row r="113" spans="1:20" ht="13.5">
      <c r="A113" s="68" t="s">
        <v>112</v>
      </c>
      <c r="B113" s="428" t="s">
        <v>150</v>
      </c>
      <c r="C113" s="428"/>
      <c r="D113" s="428"/>
      <c r="E113" s="428"/>
      <c r="F113" s="428"/>
      <c r="G113" s="428"/>
      <c r="H113" s="428"/>
      <c r="I113" s="428"/>
      <c r="J113" s="428"/>
      <c r="K113" s="428"/>
      <c r="L113" s="428"/>
      <c r="M113" s="428"/>
      <c r="N113" s="428"/>
      <c r="O113" s="428"/>
      <c r="P113" s="428"/>
      <c r="Q113" s="428"/>
      <c r="R113" s="428"/>
      <c r="S113" s="428"/>
      <c r="T113" s="5"/>
    </row>
    <row r="114" spans="1:20" ht="15" customHeight="1">
      <c r="A114" s="69" t="s">
        <v>52</v>
      </c>
      <c r="B114" s="429" t="s">
        <v>116</v>
      </c>
      <c r="C114" s="429"/>
      <c r="D114" s="429"/>
      <c r="E114" s="429"/>
      <c r="F114" s="429"/>
      <c r="G114" s="429"/>
      <c r="H114" s="429"/>
      <c r="I114" s="429"/>
      <c r="J114" s="429"/>
      <c r="K114" s="429"/>
      <c r="L114" s="429"/>
      <c r="M114" s="429"/>
      <c r="N114" s="429"/>
      <c r="O114" s="429"/>
      <c r="P114" s="429"/>
      <c r="Q114" s="429"/>
      <c r="R114" s="429"/>
      <c r="S114" s="429"/>
      <c r="T114" s="5"/>
    </row>
    <row r="115" spans="1:20" ht="13.5">
      <c r="A115" s="69" t="s">
        <v>113</v>
      </c>
      <c r="B115" s="430"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30"/>
      <c r="D115" s="430"/>
      <c r="E115" s="430"/>
      <c r="F115" s="430"/>
      <c r="G115" s="430"/>
      <c r="H115" s="430"/>
      <c r="I115" s="430"/>
      <c r="J115" s="430"/>
      <c r="K115" s="430"/>
      <c r="L115" s="430"/>
      <c r="M115" s="430"/>
      <c r="N115" s="430"/>
      <c r="O115" s="430"/>
      <c r="P115" s="430"/>
      <c r="Q115" s="430"/>
      <c r="R115" s="430"/>
      <c r="S115" s="430"/>
      <c r="T115" s="5"/>
    </row>
    <row r="116" spans="1:20" ht="13.5" customHeight="1">
      <c r="A116" s="67" t="s">
        <v>114</v>
      </c>
      <c r="B116" s="419" t="str">
        <f>IF('2a.  Simple Form Data Entry'!F166="Y",'2a.  Simple Form Data Entry'!C195,CONCATENATE('2a.  Simple Form Data Entry'!C196,'2a.  Simple Form Data Entry'!C197,'2a.  Simple Form Data Entry'!C198,'2a.  Simple Form Data Entry'!C199,'2a.  Simple Form Data Entry'!C200))</f>
        <v>The transaction involves the sale of a property and the expenditures associated with this sale are limited to transaction costs.  No long-term expenditures requiring resource backing are associated with this transaction.</v>
      </c>
      <c r="C116" s="419"/>
      <c r="D116" s="419"/>
      <c r="E116" s="419"/>
      <c r="F116" s="419"/>
      <c r="G116" s="419"/>
      <c r="H116" s="419"/>
      <c r="I116" s="419"/>
      <c r="J116" s="419"/>
      <c r="K116" s="419"/>
      <c r="L116" s="419"/>
      <c r="M116" s="419"/>
      <c r="N116" s="419"/>
      <c r="O116" s="419"/>
      <c r="P116" s="419"/>
      <c r="Q116" s="419"/>
      <c r="R116" s="419"/>
      <c r="S116" s="419"/>
      <c r="T116" s="5"/>
    </row>
    <row r="117" spans="1:20" ht="16.5" customHeight="1">
      <c r="A117" s="67" t="s">
        <v>118</v>
      </c>
      <c r="B117" s="418" t="s">
        <v>111</v>
      </c>
      <c r="C117" s="418"/>
      <c r="D117" s="418"/>
      <c r="E117" s="418"/>
      <c r="F117" s="418"/>
      <c r="G117" s="418"/>
      <c r="H117" s="418"/>
      <c r="I117" s="418"/>
      <c r="J117" s="418"/>
      <c r="K117" s="418"/>
      <c r="L117" s="418"/>
      <c r="M117" s="418"/>
      <c r="N117" s="418"/>
      <c r="O117" s="418"/>
      <c r="P117" s="418"/>
      <c r="Q117" s="418"/>
      <c r="R117" s="418"/>
      <c r="S117" s="418"/>
      <c r="T117" s="5"/>
    </row>
    <row r="118" spans="1:19" ht="14.25" customHeight="1">
      <c r="A118" s="67"/>
      <c r="B118" s="417" t="str">
        <f>'2a.  Simple Form Data Entry'!C174</f>
        <v>- The sale of this property is in connection with DNRP purchase of the Mukai Barreling Plant property for historic preservation purposes using previously approved acquisition budget.</v>
      </c>
      <c r="C118" s="417"/>
      <c r="D118" s="417"/>
      <c r="E118" s="417"/>
      <c r="F118" s="417"/>
      <c r="G118" s="417"/>
      <c r="H118" s="417"/>
      <c r="I118" s="417"/>
      <c r="J118" s="417"/>
      <c r="K118" s="417"/>
      <c r="L118" s="417"/>
      <c r="M118" s="417"/>
      <c r="N118" s="417"/>
      <c r="O118" s="417"/>
      <c r="P118" s="417"/>
      <c r="Q118" s="417"/>
      <c r="R118" s="417"/>
      <c r="S118" s="417"/>
    </row>
    <row r="119" spans="1:19" ht="30.75" customHeight="1">
      <c r="A119" s="67"/>
      <c r="B119" s="417" t="str">
        <f>'2a.  Simple Form Data Entry'!C175</f>
        <v xml:space="preserve">- A lease with the Vashon Forest Stewards was executed in 2009 and changed to holdover status in 2014.  They will relocate prior to closing of the sale.  There will be no revenue loss to KC because the lease agreement waives the rent in exchange for public benefit  and they are only required to pay Leasehold Excise Tax that is forwarded to the State of Washington Department of Revenue. </v>
      </c>
      <c r="C119" s="417"/>
      <c r="D119" s="417"/>
      <c r="E119" s="417"/>
      <c r="F119" s="417"/>
      <c r="G119" s="417"/>
      <c r="H119" s="417"/>
      <c r="I119" s="417"/>
      <c r="J119" s="417"/>
      <c r="K119" s="417"/>
      <c r="L119" s="417"/>
      <c r="M119" s="417"/>
      <c r="N119" s="417"/>
      <c r="O119" s="417"/>
      <c r="P119" s="417"/>
      <c r="Q119" s="417"/>
      <c r="R119" s="417"/>
      <c r="S119" s="417"/>
    </row>
    <row r="120" spans="1:19" ht="12.75" customHeight="1">
      <c r="A120" s="67"/>
      <c r="B120" s="417" t="str">
        <f>'2a.  Simple Form Data Entry'!C176</f>
        <v>- Net proceeds of this sale are proposed to be used for the stabilization/rehabilitation of the Mukai Barreling Plant and cover expenses related to relocation of the Vashon Forest Stewards.</v>
      </c>
      <c r="C120" s="417"/>
      <c r="D120" s="417"/>
      <c r="E120" s="417"/>
      <c r="F120" s="417"/>
      <c r="G120" s="417"/>
      <c r="H120" s="417"/>
      <c r="I120" s="417"/>
      <c r="J120" s="417"/>
      <c r="K120" s="417"/>
      <c r="L120" s="417"/>
      <c r="M120" s="417"/>
      <c r="N120" s="417"/>
      <c r="O120" s="417"/>
      <c r="P120" s="417"/>
      <c r="Q120" s="417"/>
      <c r="R120" s="417"/>
      <c r="S120" s="417"/>
    </row>
    <row r="121" spans="1:19" ht="15" customHeight="1">
      <c r="A121" s="67"/>
      <c r="B121" s="417" t="str">
        <f>'2a.  Simple Form Data Entry'!C177</f>
        <v>- At assessed value of $500,000, property taxes of $6,056 will be returned annually and savings of $184 annually will be realized from elimination of Noxious Weed, Surface Water and Conservation assessments.</v>
      </c>
      <c r="C121" s="417"/>
      <c r="D121" s="417"/>
      <c r="E121" s="417"/>
      <c r="F121" s="417"/>
      <c r="G121" s="417"/>
      <c r="H121" s="417"/>
      <c r="I121" s="417"/>
      <c r="J121" s="417"/>
      <c r="K121" s="417"/>
      <c r="L121" s="417"/>
      <c r="M121" s="417"/>
      <c r="N121" s="417"/>
      <c r="O121" s="417"/>
      <c r="P121" s="417"/>
      <c r="Q121" s="417"/>
      <c r="R121" s="417"/>
      <c r="S121" s="417"/>
    </row>
    <row r="122" spans="1:20" ht="25.5" customHeight="1">
      <c r="A122" s="67" t="s">
        <v>178</v>
      </c>
      <c r="B122" s="417" t="s">
        <v>179</v>
      </c>
      <c r="C122" s="417"/>
      <c r="D122" s="417"/>
      <c r="E122" s="417"/>
      <c r="F122" s="417"/>
      <c r="G122" s="417"/>
      <c r="H122" s="417"/>
      <c r="I122" s="417"/>
      <c r="J122" s="417"/>
      <c r="K122" s="417"/>
      <c r="L122" s="417"/>
      <c r="M122" s="417"/>
      <c r="N122" s="417"/>
      <c r="O122" s="417"/>
      <c r="P122" s="417"/>
      <c r="Q122" s="417"/>
      <c r="R122" s="417"/>
      <c r="S122" s="417"/>
      <c r="T122" s="5"/>
    </row>
    <row r="123" spans="1:19" ht="13.5">
      <c r="A123" s="67"/>
      <c r="B123" s="417"/>
      <c r="C123" s="417"/>
      <c r="D123" s="417"/>
      <c r="E123" s="417"/>
      <c r="F123" s="417"/>
      <c r="G123" s="417"/>
      <c r="H123" s="417"/>
      <c r="I123" s="417"/>
      <c r="J123" s="417"/>
      <c r="K123" s="417"/>
      <c r="L123" s="417"/>
      <c r="M123" s="417"/>
      <c r="N123" s="417"/>
      <c r="O123" s="417"/>
      <c r="P123" s="417"/>
      <c r="Q123" s="417"/>
      <c r="R123" s="417"/>
      <c r="S123" s="417"/>
    </row>
    <row r="124" spans="1:19" ht="13.5">
      <c r="A124" t="str">
        <f>IF('2a.  Simple Form Data Entry'!C180=""," ","6.")</f>
        <v xml:space="preserve"> </v>
      </c>
      <c r="B124" s="417"/>
      <c r="C124" s="417"/>
      <c r="D124" s="417"/>
      <c r="E124" s="417"/>
      <c r="F124" s="417"/>
      <c r="G124" s="417"/>
      <c r="H124" s="417"/>
      <c r="I124" s="417"/>
      <c r="J124" s="417"/>
      <c r="K124" s="417"/>
      <c r="L124" s="417"/>
      <c r="M124" s="417"/>
      <c r="N124" s="417"/>
      <c r="O124" s="417"/>
      <c r="P124" s="417"/>
      <c r="Q124" s="417"/>
      <c r="R124" s="417"/>
      <c r="S124" s="417"/>
    </row>
    <row r="125" spans="1:19" ht="13.5">
      <c r="A125" s="69"/>
      <c r="B125" s="417"/>
      <c r="C125" s="417"/>
      <c r="D125" s="417"/>
      <c r="E125" s="417"/>
      <c r="F125" s="417"/>
      <c r="G125" s="417"/>
      <c r="H125" s="417"/>
      <c r="I125" s="417"/>
      <c r="J125" s="417"/>
      <c r="K125" s="417"/>
      <c r="L125" s="417"/>
      <c r="M125" s="417"/>
      <c r="N125" s="417"/>
      <c r="O125" s="417"/>
      <c r="P125" s="417"/>
      <c r="Q125" s="417"/>
      <c r="R125" s="417"/>
      <c r="S125" s="417"/>
    </row>
    <row r="126" spans="1:19" ht="13.5">
      <c r="A126" s="69"/>
      <c r="B126" s="417"/>
      <c r="C126" s="417"/>
      <c r="D126" s="417"/>
      <c r="E126" s="417"/>
      <c r="F126" s="417"/>
      <c r="G126" s="417"/>
      <c r="H126" s="417"/>
      <c r="I126" s="417"/>
      <c r="J126" s="417"/>
      <c r="K126" s="417"/>
      <c r="L126" s="417"/>
      <c r="M126" s="417"/>
      <c r="N126" s="417"/>
      <c r="O126" s="417"/>
      <c r="P126" s="417"/>
      <c r="Q126" s="417"/>
      <c r="R126" s="417"/>
      <c r="S126" s="417"/>
    </row>
    <row r="127" spans="1:6" ht="13.5">
      <c r="A127" s="69"/>
      <c r="D127" s="53"/>
      <c r="E127" s="49"/>
      <c r="F127" s="49"/>
    </row>
    <row r="128" spans="4:6" ht="12.75">
      <c r="D128" s="53"/>
      <c r="E128" s="49"/>
      <c r="F128" s="49"/>
    </row>
    <row r="129" spans="3:6" ht="12.75">
      <c r="C129" s="52"/>
      <c r="D129" s="53"/>
      <c r="E129" s="49"/>
      <c r="F129" s="49"/>
    </row>
  </sheetData>
  <mergeCells count="84">
    <mergeCell ref="B90:C90"/>
    <mergeCell ref="B92:C92"/>
    <mergeCell ref="A75:C75"/>
    <mergeCell ref="A85:C85"/>
    <mergeCell ref="A101:C102"/>
    <mergeCell ref="B79:C79"/>
    <mergeCell ref="B81:C81"/>
    <mergeCell ref="B82:C82"/>
    <mergeCell ref="B89:C89"/>
    <mergeCell ref="A4:S4"/>
    <mergeCell ref="L8:O8"/>
    <mergeCell ref="L9:O9"/>
    <mergeCell ref="A8:B8"/>
    <mergeCell ref="A9:B9"/>
    <mergeCell ref="F8:G8"/>
    <mergeCell ref="F9:G9"/>
    <mergeCell ref="C6:J6"/>
    <mergeCell ref="A6:B6"/>
    <mergeCell ref="C5:S5"/>
    <mergeCell ref="A5:B5"/>
    <mergeCell ref="A7:B7"/>
    <mergeCell ref="C7:J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B125:S125"/>
    <mergeCell ref="B126:S126"/>
    <mergeCell ref="B118:S118"/>
    <mergeCell ref="B119:S119"/>
    <mergeCell ref="B121:S121"/>
    <mergeCell ref="B122:S122"/>
    <mergeCell ref="B123:S123"/>
    <mergeCell ref="B124:S124"/>
    <mergeCell ref="B120:S120"/>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A13:S13"/>
    <mergeCell ref="O17:S17"/>
    <mergeCell ref="B39:C39"/>
    <mergeCell ref="B40:C40"/>
    <mergeCell ref="H17:M17"/>
  </mergeCells>
  <printOptions horizontalCentered="1"/>
  <pageMargins left="0.5" right="0.5" top="0.5" bottom="0.5" header="0.5" footer="0.25"/>
  <pageSetup fitToHeight="1" fitToWidth="1" horizontalDpi="600" verticalDpi="600" orientation="landscape" scale="51" copies="2"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43"/>
  <sheetViews>
    <sheetView showGridLines="0" zoomScale="80" zoomScaleNormal="80" workbookViewId="0" topLeftCell="A110">
      <selection activeCell="E125" sqref="E125:F125"/>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25">
      <c r="C2" s="360" t="s">
        <v>126</v>
      </c>
      <c r="D2" s="360"/>
      <c r="E2" s="360"/>
      <c r="F2" s="360"/>
      <c r="G2" s="360"/>
      <c r="H2" s="360"/>
      <c r="I2" s="360"/>
      <c r="J2" s="360"/>
      <c r="K2" s="360"/>
      <c r="L2" s="360"/>
      <c r="M2" s="360"/>
      <c r="N2" s="178"/>
    </row>
    <row r="3" ht="14.25">
      <c r="C3" s="112"/>
    </row>
    <row r="4" spans="3:12" ht="14.25">
      <c r="C4" s="232" t="s">
        <v>67</v>
      </c>
      <c r="I4" s="176"/>
      <c r="J4" s="112" t="s">
        <v>98</v>
      </c>
      <c r="K4" s="112"/>
      <c r="L4" s="112"/>
    </row>
    <row r="5" spans="3:12" ht="14.25">
      <c r="C5" s="232" t="s">
        <v>68</v>
      </c>
      <c r="I5" s="175"/>
      <c r="J5" s="112" t="s">
        <v>97</v>
      </c>
      <c r="K5" s="112"/>
      <c r="L5" s="112"/>
    </row>
    <row r="6" ht="13.5" thickBot="1"/>
    <row r="7" spans="2:15" ht="18.7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27" customHeight="1" thickBot="1" thickTop="1">
      <c r="B10" s="210"/>
      <c r="C10" s="259" t="s">
        <v>151</v>
      </c>
      <c r="D10" s="235"/>
      <c r="E10" s="235"/>
      <c r="F10" s="235"/>
      <c r="G10" s="138"/>
      <c r="H10" s="139"/>
      <c r="I10" s="139"/>
      <c r="J10" s="139"/>
      <c r="K10" s="139"/>
      <c r="L10" s="139"/>
      <c r="M10" s="140"/>
      <c r="N10" s="116"/>
      <c r="O10" s="211"/>
    </row>
    <row r="11" spans="2:15" ht="15" thickBot="1">
      <c r="B11" s="210"/>
      <c r="C11" s="237" t="s">
        <v>0</v>
      </c>
      <c r="D11" s="372" t="s">
        <v>76</v>
      </c>
      <c r="E11" s="372"/>
      <c r="F11" s="373"/>
      <c r="G11" s="138"/>
      <c r="H11" s="139"/>
      <c r="I11" s="139"/>
      <c r="J11" s="139"/>
      <c r="K11" s="139"/>
      <c r="L11" s="139"/>
      <c r="M11" s="140"/>
      <c r="N11" s="116"/>
      <c r="O11" s="212"/>
    </row>
    <row r="12" spans="2:15" ht="15" thickBot="1">
      <c r="B12" s="210"/>
      <c r="C12" s="238" t="s">
        <v>1</v>
      </c>
      <c r="D12" s="374" t="s">
        <v>75</v>
      </c>
      <c r="E12" s="374"/>
      <c r="F12" s="375"/>
      <c r="G12" s="138"/>
      <c r="H12" s="139"/>
      <c r="I12" s="139"/>
      <c r="J12" s="139"/>
      <c r="K12" s="139"/>
      <c r="L12" s="139"/>
      <c r="M12" s="140"/>
      <c r="N12" s="116"/>
      <c r="O12" s="213"/>
    </row>
    <row r="13" spans="2:15" ht="15" thickBot="1">
      <c r="B13" s="210"/>
      <c r="C13" s="238" t="s">
        <v>10</v>
      </c>
      <c r="D13" s="374" t="s">
        <v>74</v>
      </c>
      <c r="E13" s="374"/>
      <c r="F13" s="375"/>
      <c r="G13" s="138"/>
      <c r="H13" s="139"/>
      <c r="I13" s="139"/>
      <c r="J13" s="139"/>
      <c r="K13" s="139"/>
      <c r="L13" s="139"/>
      <c r="M13" s="140"/>
      <c r="N13" s="116"/>
      <c r="O13" s="214"/>
    </row>
    <row r="14" spans="2:15" ht="15" thickBot="1">
      <c r="B14" s="210"/>
      <c r="C14" s="238" t="s">
        <v>9</v>
      </c>
      <c r="D14" s="376" t="s">
        <v>73</v>
      </c>
      <c r="E14" s="374"/>
      <c r="F14" s="375"/>
      <c r="G14" s="138"/>
      <c r="H14" s="139"/>
      <c r="I14" s="139"/>
      <c r="J14" s="139"/>
      <c r="K14" s="139"/>
      <c r="L14" s="139"/>
      <c r="M14" s="140"/>
      <c r="N14" s="116"/>
      <c r="O14" s="213"/>
    </row>
    <row r="15" spans="2:15" ht="15" thickBot="1">
      <c r="B15" s="210"/>
      <c r="C15" s="239" t="s">
        <v>2</v>
      </c>
      <c r="D15" s="374" t="s">
        <v>72</v>
      </c>
      <c r="E15" s="374"/>
      <c r="F15" s="375"/>
      <c r="G15" s="334"/>
      <c r="H15" s="139"/>
      <c r="I15" s="139"/>
      <c r="J15" s="139"/>
      <c r="K15" s="139"/>
      <c r="L15" s="139"/>
      <c r="M15" s="140"/>
      <c r="N15" s="116"/>
      <c r="O15" s="214"/>
    </row>
    <row r="16" spans="2:15" ht="17.25" customHeight="1" thickBot="1">
      <c r="B16" s="210"/>
      <c r="C16" s="239" t="s">
        <v>8</v>
      </c>
      <c r="D16" s="374" t="s">
        <v>103</v>
      </c>
      <c r="E16" s="374"/>
      <c r="F16" s="240"/>
      <c r="G16" s="187"/>
      <c r="H16" s="117"/>
      <c r="I16" s="117"/>
      <c r="J16" s="118"/>
      <c r="K16" s="118"/>
      <c r="L16" s="118"/>
      <c r="M16" s="118"/>
      <c r="N16" s="118"/>
      <c r="O16" s="214"/>
    </row>
    <row r="17" spans="2:15" ht="15" customHeight="1" thickBot="1">
      <c r="B17" s="210"/>
      <c r="C17" s="241" t="s">
        <v>16</v>
      </c>
      <c r="D17" s="374" t="s">
        <v>69</v>
      </c>
      <c r="E17" s="374"/>
      <c r="F17" s="375"/>
      <c r="G17" s="141"/>
      <c r="H17" s="117"/>
      <c r="I17" s="117"/>
      <c r="J17" s="118"/>
      <c r="K17" s="118"/>
      <c r="L17" s="118"/>
      <c r="M17" s="118"/>
      <c r="N17" s="118"/>
      <c r="O17" s="211"/>
    </row>
    <row r="18" spans="2:15" ht="15" thickBot="1">
      <c r="B18" s="210"/>
      <c r="C18" s="242" t="s">
        <v>27</v>
      </c>
      <c r="D18" s="372" t="s">
        <v>70</v>
      </c>
      <c r="E18" s="372"/>
      <c r="F18" s="373"/>
      <c r="G18" s="142"/>
      <c r="H18" s="117"/>
      <c r="I18" s="117"/>
      <c r="J18" s="118"/>
      <c r="K18" s="118"/>
      <c r="L18" s="118"/>
      <c r="M18" s="118"/>
      <c r="N18" s="118"/>
      <c r="O18" s="211"/>
    </row>
    <row r="19" spans="2:16" ht="15" customHeight="1" thickBot="1">
      <c r="B19" s="210"/>
      <c r="C19" s="242" t="s">
        <v>38</v>
      </c>
      <c r="D19" s="372" t="s">
        <v>139</v>
      </c>
      <c r="E19" s="372"/>
      <c r="F19" s="373"/>
      <c r="G19" s="188">
        <v>2015</v>
      </c>
      <c r="H19" s="117"/>
      <c r="I19" s="117"/>
      <c r="J19" s="118"/>
      <c r="K19" s="118"/>
      <c r="L19" s="118"/>
      <c r="M19" s="118"/>
      <c r="N19" s="118"/>
      <c r="O19" s="211"/>
      <c r="P19" s="215"/>
    </row>
    <row r="20" spans="2:15" ht="29.25" thickBot="1">
      <c r="B20" s="210"/>
      <c r="C20" s="243"/>
      <c r="D20" s="244"/>
      <c r="E20" s="244"/>
      <c r="F20" s="244"/>
      <c r="G20" s="364" t="s">
        <v>34</v>
      </c>
      <c r="H20" s="364"/>
      <c r="I20" s="364"/>
      <c r="J20" s="246" t="s">
        <v>35</v>
      </c>
      <c r="K20" s="247" t="s">
        <v>5</v>
      </c>
      <c r="L20" s="247" t="s">
        <v>104</v>
      </c>
      <c r="O20" s="211"/>
    </row>
    <row r="21" spans="2:15" ht="15" thickBot="1">
      <c r="B21" s="210"/>
      <c r="C21" s="243" t="s">
        <v>61</v>
      </c>
      <c r="D21" s="245" t="s">
        <v>71</v>
      </c>
      <c r="E21" s="245"/>
      <c r="F21" s="245"/>
      <c r="G21" s="143"/>
      <c r="H21" s="144"/>
      <c r="I21" s="145"/>
      <c r="J21" s="146"/>
      <c r="K21" s="146"/>
      <c r="L21" s="146"/>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5" hidden="1" thickBot="1">
      <c r="B27" s="210"/>
      <c r="C27" s="243"/>
      <c r="D27" s="229"/>
      <c r="E27" s="244"/>
      <c r="F27" s="244"/>
      <c r="G27" s="113"/>
      <c r="H27" s="119"/>
      <c r="I27" s="119"/>
      <c r="J27" s="121"/>
      <c r="K27" s="121"/>
      <c r="L27" s="121"/>
      <c r="M27" s="121"/>
      <c r="N27" s="121"/>
      <c r="O27" s="211"/>
    </row>
    <row r="28" spans="2:15" ht="1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5" thickBot="1">
      <c r="B32" s="217"/>
      <c r="C32" s="123"/>
      <c r="D32" s="123"/>
      <c r="E32" s="123"/>
      <c r="F32" s="123"/>
      <c r="G32" s="123"/>
      <c r="H32" s="123"/>
      <c r="I32" s="123"/>
      <c r="J32" s="124"/>
      <c r="K32" s="124"/>
      <c r="L32" s="124"/>
      <c r="M32" s="124"/>
      <c r="N32" s="124"/>
      <c r="O32" s="218"/>
    </row>
    <row r="33" spans="2:15" ht="14.25" thickBot="1" thickTop="1">
      <c r="B33" s="116"/>
      <c r="C33" s="125"/>
      <c r="D33" s="125"/>
      <c r="E33" s="125"/>
      <c r="F33" s="125"/>
      <c r="G33" s="125"/>
      <c r="H33" s="125"/>
      <c r="I33" s="125"/>
      <c r="J33" s="116"/>
      <c r="K33" s="116"/>
      <c r="L33" s="116"/>
      <c r="M33" s="116"/>
      <c r="N33" s="116"/>
      <c r="O33" s="116"/>
    </row>
    <row r="34" spans="2:15" ht="18.7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70" t="s">
        <v>125</v>
      </c>
      <c r="D36" s="370"/>
      <c r="E36" s="370"/>
      <c r="F36" s="370"/>
      <c r="G36" s="370"/>
      <c r="H36" s="370"/>
      <c r="I36" s="370"/>
      <c r="J36" s="370"/>
      <c r="K36" s="370"/>
      <c r="L36" s="370"/>
      <c r="M36" s="370"/>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31.5" customHeight="1" thickBot="1">
      <c r="B39" s="210"/>
      <c r="C39" s="323" t="s">
        <v>143</v>
      </c>
      <c r="D39" s="390" t="s">
        <v>144</v>
      </c>
      <c r="E39" s="390"/>
      <c r="F39" s="390"/>
      <c r="G39" s="195" t="s">
        <v>44</v>
      </c>
      <c r="H39" s="119"/>
      <c r="I39" s="119"/>
      <c r="J39" s="121"/>
      <c r="K39" s="121"/>
      <c r="L39" s="121"/>
      <c r="M39" s="121"/>
      <c r="N39" s="121"/>
      <c r="O39" s="211"/>
    </row>
    <row r="40" spans="2:15" ht="28.5" customHeight="1" thickBot="1">
      <c r="B40" s="210"/>
      <c r="C40" s="249" t="s">
        <v>36</v>
      </c>
      <c r="D40" s="380" t="s">
        <v>77</v>
      </c>
      <c r="E40" s="380"/>
      <c r="F40" s="381"/>
      <c r="G40" s="297">
        <v>3000000</v>
      </c>
      <c r="H40" s="119"/>
      <c r="I40" s="119"/>
      <c r="J40" s="121"/>
      <c r="K40" s="121"/>
      <c r="L40" s="121"/>
      <c r="M40" s="121"/>
      <c r="N40" s="121"/>
      <c r="O40" s="211"/>
    </row>
    <row r="41" spans="2:15" ht="27" customHeight="1" thickBot="1">
      <c r="B41" s="210"/>
      <c r="C41" s="249" t="s">
        <v>37</v>
      </c>
      <c r="D41" s="380" t="s">
        <v>78</v>
      </c>
      <c r="E41" s="380"/>
      <c r="F41" s="381"/>
      <c r="G41" s="297">
        <v>4000000</v>
      </c>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84" t="s">
        <v>134</v>
      </c>
      <c r="E43" s="385"/>
      <c r="F43" s="385"/>
      <c r="G43" s="385"/>
      <c r="H43" s="385"/>
      <c r="I43" s="386"/>
      <c r="J43" s="121"/>
      <c r="K43" s="121"/>
      <c r="L43" s="121"/>
      <c r="M43" s="121"/>
      <c r="N43" s="121"/>
      <c r="O43" s="211"/>
    </row>
    <row r="44" spans="2:15" ht="13.5" thickBot="1">
      <c r="B44" s="217"/>
      <c r="C44" s="123"/>
      <c r="D44" s="123"/>
      <c r="E44" s="123"/>
      <c r="F44" s="123"/>
      <c r="G44" s="123"/>
      <c r="H44" s="123"/>
      <c r="I44" s="123"/>
      <c r="J44" s="124"/>
      <c r="K44" s="124"/>
      <c r="L44" s="124"/>
      <c r="M44" s="124"/>
      <c r="N44" s="124"/>
      <c r="O44" s="218"/>
    </row>
    <row r="45" spans="2:15" ht="14.25" thickBot="1" thickTop="1">
      <c r="B45" s="116"/>
      <c r="C45" s="125"/>
      <c r="D45" s="125"/>
      <c r="E45" s="125"/>
      <c r="F45" s="125"/>
      <c r="G45" s="125"/>
      <c r="H45" s="125"/>
      <c r="I45" s="125"/>
      <c r="J45" s="116"/>
      <c r="K45" s="116"/>
      <c r="L45" s="116"/>
      <c r="M45" s="116"/>
      <c r="N45" s="116"/>
      <c r="O45" s="116"/>
    </row>
    <row r="46" spans="2:15" ht="18.7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87" t="s">
        <v>99</v>
      </c>
      <c r="D48" s="387"/>
      <c r="E48" s="387"/>
      <c r="F48" s="387"/>
      <c r="G48" s="387"/>
      <c r="H48" s="387"/>
      <c r="I48" s="387"/>
      <c r="J48" s="387"/>
      <c r="K48" s="387"/>
      <c r="L48" s="387"/>
      <c r="M48" s="387"/>
      <c r="N48" s="189"/>
      <c r="O48" s="211"/>
    </row>
    <row r="49" spans="2:22" ht="14.25"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7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30" thickBot="1">
      <c r="B52" s="210"/>
      <c r="C52" s="256" t="s">
        <v>79</v>
      </c>
      <c r="D52" s="195" t="s">
        <v>44</v>
      </c>
      <c r="E52" s="256" t="s">
        <v>81</v>
      </c>
      <c r="F52" s="148" t="s">
        <v>135</v>
      </c>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30" thickBot="1">
      <c r="B54" s="210"/>
      <c r="C54" s="256" t="s">
        <v>80</v>
      </c>
      <c r="D54" s="195" t="s">
        <v>44</v>
      </c>
      <c r="E54" s="256" t="s">
        <v>82</v>
      </c>
      <c r="F54" s="148" t="s">
        <v>136</v>
      </c>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2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71" t="s">
        <v>20</v>
      </c>
      <c r="F57" s="371"/>
      <c r="G57" s="261">
        <f>G19</f>
        <v>2015</v>
      </c>
      <c r="H57" s="262">
        <f>G57+1</f>
        <v>2016</v>
      </c>
      <c r="I57" s="262">
        <f>H57+1</f>
        <v>2017</v>
      </c>
      <c r="J57" s="262">
        <f>I57+1</f>
        <v>2018</v>
      </c>
      <c r="K57" s="262">
        <f>J57+1</f>
        <v>2019</v>
      </c>
      <c r="L57" s="262">
        <f>K57+1</f>
        <v>2020</v>
      </c>
      <c r="M57" s="263" t="s">
        <v>41</v>
      </c>
      <c r="N57" s="263" t="str">
        <f>CONCATENATE("Sum of Revenues Prior to ",G$19)</f>
        <v>Sum of Revenues Prior to 2015</v>
      </c>
      <c r="O57" s="211"/>
    </row>
    <row r="58" spans="2:15" ht="15" thickBot="1">
      <c r="B58" s="210"/>
      <c r="C58" s="157"/>
      <c r="D58" s="158" t="s">
        <v>50</v>
      </c>
      <c r="E58" s="382"/>
      <c r="F58" s="383"/>
      <c r="G58" s="151"/>
      <c r="H58" s="151"/>
      <c r="I58" s="151"/>
      <c r="J58" s="152"/>
      <c r="K58" s="152"/>
      <c r="L58" s="152"/>
      <c r="M58" s="152"/>
      <c r="N58" s="193"/>
      <c r="O58" s="211"/>
    </row>
    <row r="59" spans="2:15" ht="15" thickBot="1">
      <c r="B59" s="210"/>
      <c r="C59" s="157"/>
      <c r="D59" s="158" t="s">
        <v>50</v>
      </c>
      <c r="E59" s="149"/>
      <c r="F59" s="150"/>
      <c r="G59" s="151"/>
      <c r="H59" s="151"/>
      <c r="I59" s="152"/>
      <c r="J59" s="152"/>
      <c r="K59" s="152"/>
      <c r="L59" s="152"/>
      <c r="M59" s="152"/>
      <c r="N59" s="193"/>
      <c r="O59" s="211"/>
    </row>
    <row r="60" spans="2:15" ht="15" thickBot="1">
      <c r="B60" s="210"/>
      <c r="C60" s="157"/>
      <c r="D60" s="158" t="s">
        <v>50</v>
      </c>
      <c r="E60" s="149"/>
      <c r="F60" s="150"/>
      <c r="G60" s="151"/>
      <c r="H60" s="151"/>
      <c r="I60" s="152"/>
      <c r="J60" s="152"/>
      <c r="K60" s="152"/>
      <c r="L60" s="152"/>
      <c r="M60" s="152"/>
      <c r="N60" s="193"/>
      <c r="O60" s="211"/>
    </row>
    <row r="61" spans="2:15" ht="15" thickBot="1">
      <c r="B61" s="210"/>
      <c r="C61" s="157"/>
      <c r="D61" s="158" t="s">
        <v>50</v>
      </c>
      <c r="E61" s="149"/>
      <c r="F61" s="150"/>
      <c r="G61" s="151"/>
      <c r="H61" s="151"/>
      <c r="I61" s="152"/>
      <c r="J61" s="152"/>
      <c r="K61" s="152"/>
      <c r="L61" s="152"/>
      <c r="M61" s="152"/>
      <c r="N61" s="193"/>
      <c r="O61" s="211"/>
    </row>
    <row r="62" spans="2:15" ht="15" thickBot="1">
      <c r="B62" s="210"/>
      <c r="C62" s="157"/>
      <c r="D62" s="158" t="s">
        <v>50</v>
      </c>
      <c r="E62" s="149"/>
      <c r="F62" s="150"/>
      <c r="G62" s="151"/>
      <c r="H62" s="151"/>
      <c r="I62" s="152"/>
      <c r="J62" s="152"/>
      <c r="K62" s="152"/>
      <c r="L62" s="152"/>
      <c r="M62" s="152"/>
      <c r="N62" s="193"/>
      <c r="O62" s="211"/>
    </row>
    <row r="63" spans="2:15" ht="15" thickBot="1">
      <c r="B63" s="210"/>
      <c r="C63" s="157"/>
      <c r="D63" s="158" t="s">
        <v>50</v>
      </c>
      <c r="E63" s="149"/>
      <c r="F63" s="150"/>
      <c r="G63" s="151"/>
      <c r="H63" s="151"/>
      <c r="I63" s="152"/>
      <c r="J63" s="152"/>
      <c r="K63" s="152"/>
      <c r="L63" s="152"/>
      <c r="M63" s="152"/>
      <c r="N63" s="193"/>
      <c r="O63" s="211"/>
    </row>
    <row r="64" spans="2:15" ht="13.5" thickBot="1">
      <c r="B64" s="210"/>
      <c r="C64" s="136"/>
      <c r="D64" s="136"/>
      <c r="E64" s="136"/>
      <c r="F64" s="136"/>
      <c r="G64" s="136"/>
      <c r="H64" s="136"/>
      <c r="I64" s="136"/>
      <c r="J64" s="137"/>
      <c r="K64" s="124"/>
      <c r="L64" s="124"/>
      <c r="M64" s="137"/>
      <c r="N64" s="116"/>
      <c r="O64" s="211"/>
    </row>
    <row r="65" spans="2:15" ht="13.5" thickTop="1">
      <c r="B65" s="210"/>
      <c r="C65" s="125"/>
      <c r="D65" s="125"/>
      <c r="E65" s="125"/>
      <c r="F65" s="125"/>
      <c r="G65" s="125"/>
      <c r="H65" s="125"/>
      <c r="I65" s="125"/>
      <c r="J65" s="116"/>
      <c r="K65" s="116"/>
      <c r="L65" s="116"/>
      <c r="M65" s="116"/>
      <c r="N65" s="116"/>
      <c r="O65" s="211"/>
    </row>
    <row r="66" spans="2:15" ht="15.7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88" t="s">
        <v>84</v>
      </c>
      <c r="D68" s="389"/>
      <c r="E68" s="389"/>
      <c r="F68" s="389"/>
      <c r="G68" s="389"/>
      <c r="H68" s="389"/>
      <c r="I68" s="389"/>
      <c r="J68" s="389"/>
      <c r="K68" s="389"/>
      <c r="L68" s="389"/>
      <c r="M68" s="389"/>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61"/>
      <c r="D69" s="361"/>
      <c r="E69" s="361"/>
      <c r="F69" s="361"/>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80" t="s">
        <v>85</v>
      </c>
      <c r="F71" s="380"/>
      <c r="G71" s="380"/>
      <c r="H71" s="380"/>
      <c r="I71" s="380"/>
      <c r="J71" s="380"/>
      <c r="K71" s="380"/>
      <c r="L71" s="380"/>
      <c r="M71" s="380"/>
      <c r="N71" s="180"/>
      <c r="O71" s="211"/>
    </row>
    <row r="72" spans="2:15" ht="13.5" customHeight="1">
      <c r="B72" s="210"/>
      <c r="C72" s="268" t="s">
        <v>25</v>
      </c>
      <c r="D72" s="269"/>
      <c r="E72" s="365" t="s">
        <v>86</v>
      </c>
      <c r="F72" s="365"/>
      <c r="G72" s="365"/>
      <c r="H72" s="365"/>
      <c r="I72" s="365"/>
      <c r="J72" s="365"/>
      <c r="K72" s="365"/>
      <c r="L72" s="365"/>
      <c r="M72" s="365"/>
      <c r="N72" s="181"/>
      <c r="O72" s="211"/>
    </row>
    <row r="73" spans="2:15" ht="14.25">
      <c r="B73" s="210"/>
      <c r="C73" s="268" t="s">
        <v>53</v>
      </c>
      <c r="D73" s="269"/>
      <c r="E73" s="365" t="s">
        <v>87</v>
      </c>
      <c r="F73" s="345"/>
      <c r="G73" s="345"/>
      <c r="H73" s="345"/>
      <c r="I73" s="345"/>
      <c r="J73" s="345"/>
      <c r="K73" s="345"/>
      <c r="L73" s="345"/>
      <c r="M73" s="345"/>
      <c r="N73" s="179"/>
      <c r="O73" s="211"/>
    </row>
    <row r="74" spans="2:15" ht="14.25">
      <c r="B74" s="210"/>
      <c r="C74" s="378" t="s">
        <v>55</v>
      </c>
      <c r="D74" s="378"/>
      <c r="E74" s="365" t="s">
        <v>88</v>
      </c>
      <c r="F74" s="345"/>
      <c r="G74" s="345"/>
      <c r="H74" s="345"/>
      <c r="I74" s="345"/>
      <c r="J74" s="345"/>
      <c r="K74" s="345"/>
      <c r="L74" s="345"/>
      <c r="M74" s="345"/>
      <c r="N74" s="179"/>
      <c r="O74" s="211"/>
    </row>
    <row r="75" spans="2:15" ht="14.25" customHeight="1">
      <c r="B75" s="210"/>
      <c r="C75" s="377" t="s">
        <v>56</v>
      </c>
      <c r="D75" s="377"/>
      <c r="E75" s="365" t="s">
        <v>89</v>
      </c>
      <c r="F75" s="365"/>
      <c r="G75" s="365"/>
      <c r="H75" s="365"/>
      <c r="I75" s="365"/>
      <c r="J75" s="365"/>
      <c r="K75" s="365"/>
      <c r="L75" s="365"/>
      <c r="M75" s="365"/>
      <c r="N75" s="181"/>
      <c r="O75" s="211"/>
    </row>
    <row r="76" spans="2:15" ht="14.25">
      <c r="B76" s="210"/>
      <c r="C76" s="378" t="s">
        <v>57</v>
      </c>
      <c r="D76" s="378"/>
      <c r="E76" s="365"/>
      <c r="F76" s="345"/>
      <c r="G76" s="345"/>
      <c r="H76" s="345"/>
      <c r="I76" s="345"/>
      <c r="J76" s="345"/>
      <c r="K76" s="345"/>
      <c r="L76" s="345"/>
      <c r="M76" s="345"/>
      <c r="N76" s="179"/>
      <c r="O76" s="211"/>
    </row>
    <row r="77" spans="2:15" ht="15" customHeight="1">
      <c r="B77" s="210"/>
      <c r="C77" s="379" t="s">
        <v>26</v>
      </c>
      <c r="D77" s="379"/>
      <c r="E77" s="365" t="s">
        <v>90</v>
      </c>
      <c r="F77" s="345"/>
      <c r="G77" s="345"/>
      <c r="H77" s="345"/>
      <c r="I77" s="345"/>
      <c r="J77" s="345"/>
      <c r="K77" s="345"/>
      <c r="L77" s="345"/>
      <c r="M77" s="345"/>
      <c r="N77" s="179"/>
      <c r="O77" s="211"/>
    </row>
    <row r="78" spans="2:15" ht="14.25">
      <c r="B78" s="210"/>
      <c r="C78" s="267"/>
      <c r="D78" s="267"/>
      <c r="E78" s="270"/>
      <c r="F78" s="270"/>
      <c r="G78" s="244"/>
      <c r="H78" s="244"/>
      <c r="I78" s="244"/>
      <c r="J78" s="271"/>
      <c r="K78" s="271"/>
      <c r="L78" s="271"/>
      <c r="M78" s="271"/>
      <c r="N78" s="133"/>
      <c r="O78" s="211"/>
    </row>
    <row r="79" spans="2:15" ht="15.75" thickBot="1">
      <c r="B79" s="210"/>
      <c r="C79" s="272" t="s">
        <v>42</v>
      </c>
      <c r="D79" s="121"/>
      <c r="E79" s="121"/>
      <c r="F79" s="121"/>
      <c r="G79" s="119"/>
      <c r="H79" s="119"/>
      <c r="I79" s="119"/>
      <c r="J79" s="121"/>
      <c r="K79" s="121"/>
      <c r="L79" s="121"/>
      <c r="M79" s="121"/>
      <c r="N79" s="121"/>
      <c r="O79" s="211"/>
    </row>
    <row r="80" spans="2:15" ht="15" thickBot="1">
      <c r="B80" s="210"/>
      <c r="C80" s="243" t="s">
        <v>18</v>
      </c>
      <c r="D80" s="121"/>
      <c r="E80" s="156"/>
      <c r="F80" s="121"/>
      <c r="G80" s="243" t="s">
        <v>11</v>
      </c>
      <c r="H80" s="119"/>
      <c r="I80" s="159" t="s">
        <v>50</v>
      </c>
      <c r="J80" s="121"/>
      <c r="K80" s="121"/>
      <c r="L80" s="121"/>
      <c r="M80" s="121"/>
      <c r="N80" s="121"/>
      <c r="O80" s="211"/>
    </row>
    <row r="81" spans="2:15" ht="43.5" thickBot="1">
      <c r="B81" s="210"/>
      <c r="C81" s="351" t="s">
        <v>40</v>
      </c>
      <c r="D81" s="351"/>
      <c r="E81" s="352" t="s">
        <v>22</v>
      </c>
      <c r="F81" s="352"/>
      <c r="G81" s="261">
        <f>$G$57</f>
        <v>2015</v>
      </c>
      <c r="H81" s="262">
        <f>G81+1</f>
        <v>2016</v>
      </c>
      <c r="I81" s="262">
        <f>H81+1</f>
        <v>2017</v>
      </c>
      <c r="J81" s="262">
        <f>I81+1</f>
        <v>2018</v>
      </c>
      <c r="K81" s="262">
        <f>J81+1</f>
        <v>2019</v>
      </c>
      <c r="L81" s="262">
        <f>K81+1</f>
        <v>2020</v>
      </c>
      <c r="M81" s="263" t="s">
        <v>41</v>
      </c>
      <c r="N81" s="263" t="str">
        <f>CONCATENATE("Sum of Expenditures Prior to ",G$19)</f>
        <v>Sum of Expenditures Prior to 2015</v>
      </c>
      <c r="O81" s="211"/>
    </row>
    <row r="82" spans="2:15" ht="15" thickBot="1">
      <c r="B82" s="210"/>
      <c r="C82" s="273" t="s">
        <v>21</v>
      </c>
      <c r="D82" s="274"/>
      <c r="E82" s="153"/>
      <c r="F82" s="154"/>
      <c r="G82" s="155"/>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62" t="s">
        <v>55</v>
      </c>
      <c r="D85" s="363"/>
      <c r="E85" s="153"/>
      <c r="F85" s="154"/>
      <c r="G85" s="155"/>
      <c r="H85" s="151"/>
      <c r="I85" s="152"/>
      <c r="J85" s="151"/>
      <c r="K85" s="151"/>
      <c r="L85" s="151"/>
      <c r="M85" s="151"/>
      <c r="N85" s="193"/>
      <c r="O85" s="211"/>
    </row>
    <row r="86" spans="2:15" ht="15" customHeight="1" thickBot="1">
      <c r="B86" s="210"/>
      <c r="C86" s="366" t="s">
        <v>56</v>
      </c>
      <c r="D86" s="367"/>
      <c r="E86" s="153"/>
      <c r="F86" s="154"/>
      <c r="G86" s="155"/>
      <c r="H86" s="151"/>
      <c r="I86" s="152"/>
      <c r="J86" s="151"/>
      <c r="K86" s="151"/>
      <c r="L86" s="151"/>
      <c r="M86" s="151"/>
      <c r="N86" s="193"/>
      <c r="O86" s="211"/>
    </row>
    <row r="87" spans="2:15" ht="14.25" customHeight="1" thickBot="1">
      <c r="B87" s="210"/>
      <c r="C87" s="362" t="s">
        <v>57</v>
      </c>
      <c r="D87" s="363"/>
      <c r="E87" s="153"/>
      <c r="F87" s="154"/>
      <c r="G87" s="155"/>
      <c r="H87" s="151"/>
      <c r="I87" s="152"/>
      <c r="J87" s="151"/>
      <c r="K87" s="151"/>
      <c r="L87" s="151"/>
      <c r="M87" s="151"/>
      <c r="N87" s="193"/>
      <c r="O87" s="211"/>
    </row>
    <row r="88" spans="2:15" ht="15" thickBot="1">
      <c r="B88" s="210"/>
      <c r="C88" s="368" t="s">
        <v>26</v>
      </c>
      <c r="D88" s="369"/>
      <c r="E88" s="153"/>
      <c r="F88" s="154"/>
      <c r="G88" s="155"/>
      <c r="H88" s="151"/>
      <c r="I88" s="152"/>
      <c r="J88" s="151"/>
      <c r="K88" s="151"/>
      <c r="L88" s="151"/>
      <c r="M88" s="151"/>
      <c r="N88" s="193"/>
      <c r="O88" s="211"/>
    </row>
    <row r="89" spans="2:15" ht="14.25">
      <c r="B89" s="210"/>
      <c r="C89" s="119"/>
      <c r="D89" s="119"/>
      <c r="E89" s="119"/>
      <c r="F89" s="119"/>
      <c r="G89" s="119"/>
      <c r="H89" s="119"/>
      <c r="I89" s="119"/>
      <c r="J89" s="121"/>
      <c r="K89" s="121"/>
      <c r="L89" s="121"/>
      <c r="M89" s="121"/>
      <c r="N89" s="121"/>
      <c r="O89" s="211"/>
    </row>
    <row r="90" spans="2:15" ht="15.75" thickBot="1">
      <c r="B90" s="210"/>
      <c r="C90" s="272" t="s">
        <v>45</v>
      </c>
      <c r="D90" s="259"/>
      <c r="E90" s="121"/>
      <c r="F90" s="121"/>
      <c r="G90" s="119"/>
      <c r="H90" s="119"/>
      <c r="I90" s="119"/>
      <c r="J90" s="121"/>
      <c r="K90" s="121"/>
      <c r="L90" s="121"/>
      <c r="M90" s="121"/>
      <c r="N90" s="121"/>
      <c r="O90" s="211"/>
    </row>
    <row r="91" spans="2:15" ht="15" thickBot="1">
      <c r="B91" s="210"/>
      <c r="C91" s="243" t="s">
        <v>18</v>
      </c>
      <c r="D91" s="259"/>
      <c r="E91" s="156"/>
      <c r="F91" s="121"/>
      <c r="G91" s="243" t="s">
        <v>11</v>
      </c>
      <c r="H91" s="119"/>
      <c r="I91" s="160" t="s">
        <v>50</v>
      </c>
      <c r="J91" s="121"/>
      <c r="K91" s="121"/>
      <c r="L91" s="121"/>
      <c r="M91" s="121"/>
      <c r="N91" s="121"/>
      <c r="O91" s="211"/>
    </row>
    <row r="92" spans="2:15" ht="43.5" thickBot="1">
      <c r="B92" s="210"/>
      <c r="C92" s="351" t="s">
        <v>40</v>
      </c>
      <c r="D92" s="351"/>
      <c r="E92" s="352" t="s">
        <v>22</v>
      </c>
      <c r="F92" s="352"/>
      <c r="G92" s="261">
        <f>$G$57</f>
        <v>2015</v>
      </c>
      <c r="H92" s="262">
        <f>G92+1</f>
        <v>2016</v>
      </c>
      <c r="I92" s="262">
        <f>H92+1</f>
        <v>2017</v>
      </c>
      <c r="J92" s="262">
        <f>I92+1</f>
        <v>2018</v>
      </c>
      <c r="K92" s="262">
        <f>J92+1</f>
        <v>2019</v>
      </c>
      <c r="L92" s="262">
        <f>K92+1</f>
        <v>2020</v>
      </c>
      <c r="M92" s="263" t="s">
        <v>41</v>
      </c>
      <c r="N92" s="263" t="str">
        <f>CONCATENATE("Sum of Expenditures Prior to ",G$19)</f>
        <v>Sum of Expenditures Prior to 2015</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62" t="s">
        <v>55</v>
      </c>
      <c r="D96" s="363"/>
      <c r="E96" s="153"/>
      <c r="F96" s="154"/>
      <c r="G96" s="155"/>
      <c r="H96" s="151"/>
      <c r="I96" s="152"/>
      <c r="J96" s="151"/>
      <c r="K96" s="151"/>
      <c r="L96" s="151"/>
      <c r="M96" s="151"/>
      <c r="N96" s="193"/>
      <c r="O96" s="211"/>
    </row>
    <row r="97" spans="2:15" ht="15" thickBot="1">
      <c r="B97" s="210"/>
      <c r="C97" s="366" t="s">
        <v>56</v>
      </c>
      <c r="D97" s="367"/>
      <c r="E97" s="153"/>
      <c r="F97" s="154"/>
      <c r="G97" s="155"/>
      <c r="H97" s="151"/>
      <c r="I97" s="152"/>
      <c r="J97" s="151"/>
      <c r="K97" s="151"/>
      <c r="L97" s="151"/>
      <c r="M97" s="151"/>
      <c r="N97" s="193"/>
      <c r="O97" s="211"/>
    </row>
    <row r="98" spans="2:15" ht="15" thickBot="1">
      <c r="B98" s="210"/>
      <c r="C98" s="362" t="s">
        <v>57</v>
      </c>
      <c r="D98" s="363"/>
      <c r="E98" s="153"/>
      <c r="F98" s="154"/>
      <c r="G98" s="155"/>
      <c r="H98" s="151"/>
      <c r="I98" s="152"/>
      <c r="J98" s="151"/>
      <c r="K98" s="151"/>
      <c r="L98" s="151"/>
      <c r="M98" s="151"/>
      <c r="N98" s="193"/>
      <c r="O98" s="211"/>
    </row>
    <row r="99" spans="2:15" ht="15" thickBot="1">
      <c r="B99" s="210"/>
      <c r="C99" s="368" t="s">
        <v>26</v>
      </c>
      <c r="D99" s="369"/>
      <c r="E99" s="153"/>
      <c r="F99" s="154"/>
      <c r="G99" s="155"/>
      <c r="H99" s="151"/>
      <c r="I99" s="152"/>
      <c r="J99" s="151"/>
      <c r="K99" s="151"/>
      <c r="L99" s="151"/>
      <c r="M99" s="151"/>
      <c r="N99" s="193"/>
      <c r="O99" s="211"/>
    </row>
    <row r="100" spans="2:15" ht="14.25">
      <c r="B100" s="210"/>
      <c r="C100" s="119"/>
      <c r="D100" s="119"/>
      <c r="E100" s="119"/>
      <c r="F100" s="119"/>
      <c r="G100" s="119"/>
      <c r="H100" s="119"/>
      <c r="I100" s="119"/>
      <c r="J100" s="121"/>
      <c r="K100" s="121"/>
      <c r="L100" s="121"/>
      <c r="M100" s="121"/>
      <c r="N100" s="121"/>
      <c r="O100" s="211"/>
    </row>
    <row r="101" spans="2:15" ht="15.75" thickBot="1">
      <c r="B101" s="210"/>
      <c r="C101" s="272" t="s">
        <v>46</v>
      </c>
      <c r="D101" s="259"/>
      <c r="E101" s="121"/>
      <c r="F101" s="121"/>
      <c r="G101" s="119"/>
      <c r="H101" s="119"/>
      <c r="I101" s="119"/>
      <c r="J101" s="121"/>
      <c r="K101" s="121"/>
      <c r="L101" s="121"/>
      <c r="M101" s="121"/>
      <c r="N101" s="121"/>
      <c r="O101" s="211"/>
    </row>
    <row r="102" spans="2:15" ht="15" thickBot="1">
      <c r="B102" s="210"/>
      <c r="C102" s="243" t="s">
        <v>18</v>
      </c>
      <c r="D102" s="259"/>
      <c r="E102" s="156"/>
      <c r="F102" s="121"/>
      <c r="G102" s="243" t="s">
        <v>11</v>
      </c>
      <c r="H102" s="119"/>
      <c r="I102" s="160" t="s">
        <v>50</v>
      </c>
      <c r="J102" s="121"/>
      <c r="K102" s="121"/>
      <c r="L102" s="121"/>
      <c r="M102" s="121"/>
      <c r="N102" s="121"/>
      <c r="O102" s="211"/>
    </row>
    <row r="103" spans="2:15" ht="43.5" thickBot="1">
      <c r="B103" s="210"/>
      <c r="C103" s="351" t="s">
        <v>40</v>
      </c>
      <c r="D103" s="351"/>
      <c r="E103" s="352" t="s">
        <v>22</v>
      </c>
      <c r="F103" s="352"/>
      <c r="G103" s="261">
        <f>$G$57</f>
        <v>2015</v>
      </c>
      <c r="H103" s="262">
        <f>G103+1</f>
        <v>2016</v>
      </c>
      <c r="I103" s="262">
        <f>H103+1</f>
        <v>2017</v>
      </c>
      <c r="J103" s="262">
        <f>I103+1</f>
        <v>2018</v>
      </c>
      <c r="K103" s="262"/>
      <c r="L103" s="262"/>
      <c r="M103" s="263" t="s">
        <v>41</v>
      </c>
      <c r="N103" s="263" t="str">
        <f>CONCATENATE("Sum of Expenditures Prior to ",G$19)</f>
        <v>Sum of Expenditures Prior to 2015</v>
      </c>
      <c r="O103" s="211"/>
    </row>
    <row r="104" spans="2:15" ht="15" thickBot="1">
      <c r="B104" s="210"/>
      <c r="C104" s="273" t="s">
        <v>21</v>
      </c>
      <c r="D104" s="274"/>
      <c r="E104" s="153"/>
      <c r="F104" s="154"/>
      <c r="G104" s="155"/>
      <c r="H104" s="151"/>
      <c r="I104" s="152"/>
      <c r="J104" s="151"/>
      <c r="K104" s="151"/>
      <c r="L104" s="151"/>
      <c r="M104" s="151"/>
      <c r="N104" s="193"/>
      <c r="O104" s="211"/>
    </row>
    <row r="105" spans="2:15" ht="15" thickBot="1">
      <c r="B105" s="210"/>
      <c r="C105" s="273" t="s">
        <v>25</v>
      </c>
      <c r="D105" s="274"/>
      <c r="E105" s="153"/>
      <c r="F105" s="154"/>
      <c r="G105" s="155"/>
      <c r="H105" s="151"/>
      <c r="I105" s="152"/>
      <c r="J105" s="151"/>
      <c r="K105" s="151"/>
      <c r="L105" s="151"/>
      <c r="M105" s="151"/>
      <c r="N105" s="193"/>
      <c r="O105" s="211"/>
    </row>
    <row r="106" spans="2:15" ht="15" thickBot="1">
      <c r="B106" s="210"/>
      <c r="C106" s="273" t="s">
        <v>53</v>
      </c>
      <c r="D106" s="274"/>
      <c r="E106" s="153"/>
      <c r="F106" s="154"/>
      <c r="G106" s="155"/>
      <c r="H106" s="151"/>
      <c r="I106" s="152"/>
      <c r="J106" s="151"/>
      <c r="K106" s="151"/>
      <c r="L106" s="151"/>
      <c r="M106" s="151"/>
      <c r="N106" s="193"/>
      <c r="O106" s="211"/>
    </row>
    <row r="107" spans="2:15" ht="15" thickBot="1">
      <c r="B107" s="210"/>
      <c r="C107" s="362" t="s">
        <v>55</v>
      </c>
      <c r="D107" s="363"/>
      <c r="E107" s="153"/>
      <c r="F107" s="154"/>
      <c r="G107" s="155"/>
      <c r="H107" s="151"/>
      <c r="I107" s="152"/>
      <c r="J107" s="151"/>
      <c r="K107" s="151"/>
      <c r="L107" s="151"/>
      <c r="M107" s="151"/>
      <c r="N107" s="193"/>
      <c r="O107" s="211"/>
    </row>
    <row r="108" spans="2:15" ht="15" thickBot="1">
      <c r="B108" s="210"/>
      <c r="C108" s="366" t="s">
        <v>56</v>
      </c>
      <c r="D108" s="367"/>
      <c r="E108" s="153"/>
      <c r="F108" s="154"/>
      <c r="G108" s="155"/>
      <c r="H108" s="151"/>
      <c r="I108" s="152"/>
      <c r="J108" s="151"/>
      <c r="K108" s="151"/>
      <c r="L108" s="151"/>
      <c r="M108" s="151"/>
      <c r="N108" s="193"/>
      <c r="O108" s="211"/>
    </row>
    <row r="109" spans="2:15" ht="15" thickBot="1">
      <c r="B109" s="210"/>
      <c r="C109" s="362" t="s">
        <v>57</v>
      </c>
      <c r="D109" s="363"/>
      <c r="E109" s="153"/>
      <c r="F109" s="154"/>
      <c r="G109" s="155"/>
      <c r="H109" s="151"/>
      <c r="I109" s="152"/>
      <c r="J109" s="151"/>
      <c r="K109" s="151"/>
      <c r="L109" s="151"/>
      <c r="M109" s="151"/>
      <c r="N109" s="193"/>
      <c r="O109" s="211"/>
    </row>
    <row r="110" spans="2:15" ht="15" thickBot="1">
      <c r="B110" s="210"/>
      <c r="C110" s="368" t="s">
        <v>26</v>
      </c>
      <c r="D110" s="369"/>
      <c r="E110" s="153"/>
      <c r="F110" s="154"/>
      <c r="G110" s="155"/>
      <c r="H110" s="151"/>
      <c r="I110" s="152"/>
      <c r="J110" s="151"/>
      <c r="K110" s="151"/>
      <c r="L110" s="151"/>
      <c r="M110" s="151"/>
      <c r="N110" s="193"/>
      <c r="O110" s="211"/>
    </row>
    <row r="111" spans="2:15" ht="14.25">
      <c r="B111" s="210"/>
      <c r="C111" s="119"/>
      <c r="D111" s="119"/>
      <c r="E111" s="119"/>
      <c r="F111" s="119"/>
      <c r="G111" s="119"/>
      <c r="H111" s="119"/>
      <c r="I111" s="119"/>
      <c r="J111" s="121"/>
      <c r="K111" s="121"/>
      <c r="L111" s="121"/>
      <c r="M111" s="121"/>
      <c r="N111" s="121"/>
      <c r="O111" s="211"/>
    </row>
    <row r="112" spans="2:15" ht="13.5" thickBot="1">
      <c r="B112" s="210"/>
      <c r="C112" s="275" t="s">
        <v>47</v>
      </c>
      <c r="D112" s="235"/>
      <c r="E112" s="116"/>
      <c r="F112" s="116"/>
      <c r="G112" s="125"/>
      <c r="H112" s="125"/>
      <c r="I112" s="125"/>
      <c r="J112" s="116"/>
      <c r="K112" s="116"/>
      <c r="L112" s="116"/>
      <c r="M112" s="116"/>
      <c r="N112" s="116"/>
      <c r="O112" s="211"/>
    </row>
    <row r="113" spans="2:15" ht="15" thickBot="1">
      <c r="B113" s="210"/>
      <c r="C113" s="276" t="s">
        <v>18</v>
      </c>
      <c r="D113" s="235"/>
      <c r="E113" s="172"/>
      <c r="F113" s="116"/>
      <c r="G113" s="243" t="s">
        <v>11</v>
      </c>
      <c r="H113" s="125"/>
      <c r="I113" s="173" t="s">
        <v>50</v>
      </c>
      <c r="J113" s="116"/>
      <c r="K113" s="116"/>
      <c r="L113" s="116"/>
      <c r="M113" s="116"/>
      <c r="N113" s="116"/>
      <c r="O113" s="211"/>
    </row>
    <row r="114" spans="2:15" ht="43.5" thickBot="1">
      <c r="B114" s="210"/>
      <c r="C114" s="351" t="s">
        <v>40</v>
      </c>
      <c r="D114" s="351"/>
      <c r="E114" s="352" t="s">
        <v>22</v>
      </c>
      <c r="F114" s="352"/>
      <c r="G114" s="280">
        <f>$G$57</f>
        <v>2015</v>
      </c>
      <c r="H114" s="281">
        <f>G114+1</f>
        <v>2016</v>
      </c>
      <c r="I114" s="281">
        <f>H114+1</f>
        <v>2017</v>
      </c>
      <c r="J114" s="281">
        <f>I114+1</f>
        <v>2018</v>
      </c>
      <c r="K114" s="281"/>
      <c r="L114" s="281"/>
      <c r="M114" s="282" t="s">
        <v>41</v>
      </c>
      <c r="N114" s="263" t="str">
        <f>CONCATENATE("Sum of Expenditures Prior to ",G$19)</f>
        <v>Sum of Expenditures Prior to 2015</v>
      </c>
      <c r="O114" s="211"/>
    </row>
    <row r="115" spans="2:15" ht="15" thickBot="1">
      <c r="B115" s="210"/>
      <c r="C115" s="277" t="s">
        <v>21</v>
      </c>
      <c r="D115" s="278"/>
      <c r="E115" s="170"/>
      <c r="F115" s="171"/>
      <c r="G115" s="155"/>
      <c r="H115" s="151"/>
      <c r="I115" s="152"/>
      <c r="J115" s="151"/>
      <c r="K115" s="151"/>
      <c r="L115" s="151"/>
      <c r="M115" s="151"/>
      <c r="N115" s="193"/>
      <c r="O115" s="211"/>
    </row>
    <row r="116" spans="2:15" ht="15" thickBot="1">
      <c r="B116" s="210"/>
      <c r="C116" s="277" t="s">
        <v>25</v>
      </c>
      <c r="D116" s="278"/>
      <c r="E116" s="170"/>
      <c r="F116" s="171"/>
      <c r="G116" s="155"/>
      <c r="H116" s="151"/>
      <c r="I116" s="152"/>
      <c r="J116" s="151"/>
      <c r="K116" s="151"/>
      <c r="L116" s="151"/>
      <c r="M116" s="151"/>
      <c r="N116" s="193"/>
      <c r="O116" s="211"/>
    </row>
    <row r="117" spans="2:15" ht="15" thickBot="1">
      <c r="B117" s="210"/>
      <c r="C117" s="277" t="s">
        <v>53</v>
      </c>
      <c r="D117" s="278"/>
      <c r="E117" s="170"/>
      <c r="F117" s="171"/>
      <c r="G117" s="155"/>
      <c r="H117" s="151"/>
      <c r="I117" s="152"/>
      <c r="J117" s="151"/>
      <c r="K117" s="151"/>
      <c r="L117" s="151"/>
      <c r="M117" s="151"/>
      <c r="N117" s="193"/>
      <c r="O117" s="211"/>
    </row>
    <row r="118" spans="2:15" ht="15" thickBot="1">
      <c r="B118" s="210"/>
      <c r="C118" s="353" t="s">
        <v>55</v>
      </c>
      <c r="D118" s="354"/>
      <c r="E118" s="170"/>
      <c r="F118" s="171"/>
      <c r="G118" s="155"/>
      <c r="H118" s="151"/>
      <c r="I118" s="152"/>
      <c r="J118" s="151"/>
      <c r="K118" s="151"/>
      <c r="L118" s="151"/>
      <c r="M118" s="151"/>
      <c r="N118" s="193"/>
      <c r="O118" s="211"/>
    </row>
    <row r="119" spans="2:15" ht="15" thickBot="1">
      <c r="B119" s="210"/>
      <c r="C119" s="355" t="s">
        <v>56</v>
      </c>
      <c r="D119" s="356"/>
      <c r="E119" s="170"/>
      <c r="F119" s="171"/>
      <c r="G119" s="155"/>
      <c r="H119" s="151"/>
      <c r="I119" s="152"/>
      <c r="J119" s="151"/>
      <c r="K119" s="151"/>
      <c r="L119" s="151"/>
      <c r="M119" s="151"/>
      <c r="N119" s="193"/>
      <c r="O119" s="211"/>
    </row>
    <row r="120" spans="2:15" ht="15" thickBot="1">
      <c r="B120" s="210"/>
      <c r="C120" s="353" t="s">
        <v>57</v>
      </c>
      <c r="D120" s="354"/>
      <c r="E120" s="170"/>
      <c r="F120" s="171"/>
      <c r="G120" s="155"/>
      <c r="H120" s="151"/>
      <c r="I120" s="152"/>
      <c r="J120" s="151"/>
      <c r="K120" s="151"/>
      <c r="L120" s="151"/>
      <c r="M120" s="151"/>
      <c r="N120" s="193"/>
      <c r="O120" s="211"/>
    </row>
    <row r="121" spans="2:15" ht="15" thickBot="1">
      <c r="B121" s="210"/>
      <c r="C121" s="357" t="s">
        <v>26</v>
      </c>
      <c r="D121" s="358"/>
      <c r="E121" s="170"/>
      <c r="F121" s="171"/>
      <c r="G121" s="155"/>
      <c r="H121" s="151"/>
      <c r="I121" s="152"/>
      <c r="J121" s="151"/>
      <c r="K121" s="151"/>
      <c r="L121" s="151"/>
      <c r="M121" s="151"/>
      <c r="N121" s="193"/>
      <c r="O121" s="211"/>
    </row>
    <row r="122" spans="2:15" ht="13.5">
      <c r="B122" s="210"/>
      <c r="C122" s="279"/>
      <c r="D122" s="279"/>
      <c r="E122" s="116"/>
      <c r="F122" s="116"/>
      <c r="G122" s="125"/>
      <c r="H122" s="125"/>
      <c r="I122" s="125"/>
      <c r="J122" s="116"/>
      <c r="K122" s="116"/>
      <c r="L122" s="116"/>
      <c r="M122" s="116"/>
      <c r="N122" s="116"/>
      <c r="O122" s="211"/>
    </row>
    <row r="123" spans="2:15" ht="13.5" thickBot="1">
      <c r="B123" s="210"/>
      <c r="C123" s="275" t="s">
        <v>58</v>
      </c>
      <c r="D123" s="235"/>
      <c r="E123" s="116"/>
      <c r="F123" s="116"/>
      <c r="G123" s="125"/>
      <c r="H123" s="125"/>
      <c r="I123" s="125"/>
      <c r="J123" s="116"/>
      <c r="K123" s="116"/>
      <c r="L123" s="116"/>
      <c r="M123" s="116"/>
      <c r="N123" s="116"/>
      <c r="O123" s="211"/>
    </row>
    <row r="124" spans="2:15" ht="15" thickBot="1">
      <c r="B124" s="210"/>
      <c r="C124" s="276" t="s">
        <v>18</v>
      </c>
      <c r="D124" s="235"/>
      <c r="E124" s="172"/>
      <c r="F124" s="116"/>
      <c r="G124" s="243" t="s">
        <v>11</v>
      </c>
      <c r="H124" s="125"/>
      <c r="I124" s="173" t="s">
        <v>50</v>
      </c>
      <c r="J124" s="116"/>
      <c r="K124" s="116"/>
      <c r="L124" s="116"/>
      <c r="M124" s="116"/>
      <c r="N124" s="116"/>
      <c r="O124" s="211"/>
    </row>
    <row r="125" spans="2:15" ht="43.5" thickBot="1">
      <c r="B125" s="210"/>
      <c r="C125" s="351" t="s">
        <v>40</v>
      </c>
      <c r="D125" s="351"/>
      <c r="E125" s="352" t="s">
        <v>22</v>
      </c>
      <c r="F125" s="352"/>
      <c r="G125" s="280">
        <f>$G$57</f>
        <v>2015</v>
      </c>
      <c r="H125" s="281">
        <f>G125+1</f>
        <v>2016</v>
      </c>
      <c r="I125" s="281">
        <f>H125+1</f>
        <v>2017</v>
      </c>
      <c r="J125" s="281">
        <f>I125+1</f>
        <v>2018</v>
      </c>
      <c r="K125" s="281"/>
      <c r="L125" s="281"/>
      <c r="M125" s="282" t="s">
        <v>41</v>
      </c>
      <c r="N125" s="263" t="str">
        <f>CONCATENATE("Sum of Expenditures Prior to ",G$19)</f>
        <v>Sum of Expenditures Prior to 2015</v>
      </c>
      <c r="O125" s="211"/>
    </row>
    <row r="126" spans="2:15" ht="15" thickBot="1">
      <c r="B126" s="210"/>
      <c r="C126" s="277" t="s">
        <v>21</v>
      </c>
      <c r="D126" s="278"/>
      <c r="E126" s="170"/>
      <c r="F126" s="171"/>
      <c r="G126" s="155"/>
      <c r="H126" s="151"/>
      <c r="I126" s="152"/>
      <c r="J126" s="151"/>
      <c r="K126" s="151"/>
      <c r="L126" s="151"/>
      <c r="M126" s="151"/>
      <c r="N126" s="193"/>
      <c r="O126" s="211"/>
    </row>
    <row r="127" spans="2:15" ht="15" thickBot="1">
      <c r="B127" s="210"/>
      <c r="C127" s="277" t="s">
        <v>25</v>
      </c>
      <c r="D127" s="278"/>
      <c r="E127" s="170"/>
      <c r="F127" s="171"/>
      <c r="G127" s="155"/>
      <c r="H127" s="151"/>
      <c r="I127" s="152"/>
      <c r="J127" s="151"/>
      <c r="K127" s="151"/>
      <c r="L127" s="151"/>
      <c r="M127" s="151"/>
      <c r="N127" s="193"/>
      <c r="O127" s="211"/>
    </row>
    <row r="128" spans="2:15" ht="15" thickBot="1">
      <c r="B128" s="210"/>
      <c r="C128" s="277" t="s">
        <v>53</v>
      </c>
      <c r="D128" s="278"/>
      <c r="E128" s="170"/>
      <c r="F128" s="171"/>
      <c r="G128" s="155"/>
      <c r="H128" s="151"/>
      <c r="I128" s="152"/>
      <c r="J128" s="151"/>
      <c r="K128" s="151"/>
      <c r="L128" s="151"/>
      <c r="M128" s="151"/>
      <c r="N128" s="193"/>
      <c r="O128" s="211"/>
    </row>
    <row r="129" spans="2:15" ht="15" thickBot="1">
      <c r="B129" s="210"/>
      <c r="C129" s="353" t="s">
        <v>55</v>
      </c>
      <c r="D129" s="354"/>
      <c r="E129" s="170"/>
      <c r="F129" s="171"/>
      <c r="G129" s="155"/>
      <c r="H129" s="151"/>
      <c r="I129" s="152"/>
      <c r="J129" s="151"/>
      <c r="K129" s="151"/>
      <c r="L129" s="151"/>
      <c r="M129" s="151"/>
      <c r="N129" s="193"/>
      <c r="O129" s="211"/>
    </row>
    <row r="130" spans="2:15" ht="15" thickBot="1">
      <c r="B130" s="210"/>
      <c r="C130" s="355" t="s">
        <v>56</v>
      </c>
      <c r="D130" s="356"/>
      <c r="E130" s="170"/>
      <c r="F130" s="171"/>
      <c r="G130" s="155"/>
      <c r="H130" s="151"/>
      <c r="I130" s="152"/>
      <c r="J130" s="151"/>
      <c r="K130" s="151"/>
      <c r="L130" s="151"/>
      <c r="M130" s="151"/>
      <c r="N130" s="193"/>
      <c r="O130" s="211"/>
    </row>
    <row r="131" spans="2:15" ht="15" thickBot="1">
      <c r="B131" s="210"/>
      <c r="C131" s="353" t="s">
        <v>57</v>
      </c>
      <c r="D131" s="354"/>
      <c r="E131" s="170"/>
      <c r="F131" s="171"/>
      <c r="G131" s="155"/>
      <c r="H131" s="151"/>
      <c r="I131" s="152"/>
      <c r="J131" s="151"/>
      <c r="K131" s="151"/>
      <c r="L131" s="151"/>
      <c r="M131" s="151"/>
      <c r="N131" s="193"/>
      <c r="O131" s="211"/>
    </row>
    <row r="132" spans="2:15" ht="15" thickBot="1">
      <c r="B132" s="210"/>
      <c r="C132" s="357" t="s">
        <v>26</v>
      </c>
      <c r="D132" s="358"/>
      <c r="E132" s="170"/>
      <c r="F132" s="171"/>
      <c r="G132" s="155"/>
      <c r="H132" s="151"/>
      <c r="I132" s="152"/>
      <c r="J132" s="151"/>
      <c r="K132" s="151"/>
      <c r="L132" s="151"/>
      <c r="M132" s="151"/>
      <c r="N132" s="193"/>
      <c r="O132" s="211"/>
    </row>
    <row r="133" spans="2:15" ht="13.5">
      <c r="B133" s="210"/>
      <c r="C133" s="279"/>
      <c r="D133" s="279"/>
      <c r="E133" s="116"/>
      <c r="F133" s="116"/>
      <c r="G133" s="125"/>
      <c r="H133" s="125"/>
      <c r="I133" s="125"/>
      <c r="J133" s="116"/>
      <c r="K133" s="116"/>
      <c r="L133" s="116"/>
      <c r="M133" s="116"/>
      <c r="N133" s="116"/>
      <c r="O133" s="211"/>
    </row>
    <row r="134" spans="2:15" ht="13.5" thickBot="1">
      <c r="B134" s="210"/>
      <c r="C134" s="275" t="s">
        <v>59</v>
      </c>
      <c r="D134" s="235"/>
      <c r="E134" s="116"/>
      <c r="F134" s="116"/>
      <c r="G134" s="125"/>
      <c r="H134" s="125"/>
      <c r="I134" s="125"/>
      <c r="J134" s="116"/>
      <c r="K134" s="116"/>
      <c r="L134" s="116"/>
      <c r="M134" s="116"/>
      <c r="N134" s="116"/>
      <c r="O134" s="211"/>
    </row>
    <row r="135" spans="2:15" ht="15" thickBot="1">
      <c r="B135" s="210"/>
      <c r="C135" s="276" t="s">
        <v>18</v>
      </c>
      <c r="D135" s="235"/>
      <c r="E135" s="172"/>
      <c r="F135" s="116"/>
      <c r="G135" s="243" t="s">
        <v>11</v>
      </c>
      <c r="H135" s="125"/>
      <c r="I135" s="173" t="s">
        <v>50</v>
      </c>
      <c r="J135" s="116"/>
      <c r="K135" s="116"/>
      <c r="L135" s="116"/>
      <c r="M135" s="116"/>
      <c r="N135" s="116"/>
      <c r="O135" s="211"/>
    </row>
    <row r="136" spans="2:15" ht="43.5" thickBot="1">
      <c r="B136" s="210"/>
      <c r="C136" s="351" t="s">
        <v>40</v>
      </c>
      <c r="D136" s="351"/>
      <c r="E136" s="352" t="s">
        <v>22</v>
      </c>
      <c r="F136" s="352"/>
      <c r="G136" s="280">
        <f>$G$57</f>
        <v>2015</v>
      </c>
      <c r="H136" s="281">
        <f>G136+1</f>
        <v>2016</v>
      </c>
      <c r="I136" s="281">
        <f>H136+1</f>
        <v>2017</v>
      </c>
      <c r="J136" s="281">
        <f>I136+1</f>
        <v>2018</v>
      </c>
      <c r="K136" s="281"/>
      <c r="L136" s="281"/>
      <c r="M136" s="282" t="s">
        <v>41</v>
      </c>
      <c r="N136" s="263" t="str">
        <f>CONCATENATE("Sum of Expenditures Prior to ",G$19)</f>
        <v>Sum of Expenditures Prior to 2015</v>
      </c>
      <c r="O136" s="211"/>
    </row>
    <row r="137" spans="2:15" ht="15" thickBot="1">
      <c r="B137" s="210"/>
      <c r="C137" s="277" t="s">
        <v>21</v>
      </c>
      <c r="D137" s="278"/>
      <c r="E137" s="170"/>
      <c r="F137" s="171"/>
      <c r="G137" s="155"/>
      <c r="H137" s="151"/>
      <c r="I137" s="152"/>
      <c r="J137" s="151"/>
      <c r="K137" s="151"/>
      <c r="L137" s="151"/>
      <c r="M137" s="151"/>
      <c r="N137" s="193"/>
      <c r="O137" s="211"/>
    </row>
    <row r="138" spans="2:15" ht="15" thickBot="1">
      <c r="B138" s="210"/>
      <c r="C138" s="277" t="s">
        <v>25</v>
      </c>
      <c r="D138" s="278"/>
      <c r="E138" s="170"/>
      <c r="F138" s="171"/>
      <c r="G138" s="155"/>
      <c r="H138" s="151"/>
      <c r="I138" s="152"/>
      <c r="J138" s="151"/>
      <c r="K138" s="151"/>
      <c r="L138" s="151"/>
      <c r="M138" s="151"/>
      <c r="N138" s="193"/>
      <c r="O138" s="211"/>
    </row>
    <row r="139" spans="2:15" ht="15" thickBot="1">
      <c r="B139" s="210"/>
      <c r="C139" s="277" t="s">
        <v>53</v>
      </c>
      <c r="D139" s="278"/>
      <c r="E139" s="170"/>
      <c r="F139" s="171"/>
      <c r="G139" s="155"/>
      <c r="H139" s="151"/>
      <c r="I139" s="152"/>
      <c r="J139" s="151"/>
      <c r="K139" s="151"/>
      <c r="L139" s="151"/>
      <c r="M139" s="151"/>
      <c r="N139" s="193"/>
      <c r="O139" s="211"/>
    </row>
    <row r="140" spans="2:15" ht="15" thickBot="1">
      <c r="B140" s="210"/>
      <c r="C140" s="353" t="s">
        <v>55</v>
      </c>
      <c r="D140" s="354"/>
      <c r="E140" s="170"/>
      <c r="F140" s="171"/>
      <c r="G140" s="155"/>
      <c r="H140" s="151"/>
      <c r="I140" s="152"/>
      <c r="J140" s="151"/>
      <c r="K140" s="151"/>
      <c r="L140" s="151"/>
      <c r="M140" s="151"/>
      <c r="N140" s="193"/>
      <c r="O140" s="211"/>
    </row>
    <row r="141" spans="2:15" ht="15" thickBot="1">
      <c r="B141" s="210"/>
      <c r="C141" s="355" t="s">
        <v>56</v>
      </c>
      <c r="D141" s="356"/>
      <c r="E141" s="170"/>
      <c r="F141" s="171"/>
      <c r="G141" s="155"/>
      <c r="H141" s="151"/>
      <c r="I141" s="152"/>
      <c r="J141" s="151"/>
      <c r="K141" s="151"/>
      <c r="L141" s="151"/>
      <c r="M141" s="151"/>
      <c r="N141" s="193"/>
      <c r="O141" s="211"/>
    </row>
    <row r="142" spans="2:15" ht="15" thickBot="1">
      <c r="B142" s="210"/>
      <c r="C142" s="353" t="s">
        <v>57</v>
      </c>
      <c r="D142" s="354"/>
      <c r="E142" s="170"/>
      <c r="F142" s="171"/>
      <c r="G142" s="155"/>
      <c r="H142" s="151"/>
      <c r="I142" s="152"/>
      <c r="J142" s="151"/>
      <c r="K142" s="151"/>
      <c r="L142" s="151"/>
      <c r="M142" s="151"/>
      <c r="N142" s="193"/>
      <c r="O142" s="211"/>
    </row>
    <row r="143" spans="2:15" ht="15" thickBot="1">
      <c r="B143" s="210"/>
      <c r="C143" s="357" t="s">
        <v>26</v>
      </c>
      <c r="D143" s="358"/>
      <c r="E143" s="170"/>
      <c r="F143" s="171"/>
      <c r="G143" s="155"/>
      <c r="H143" s="151"/>
      <c r="I143" s="152"/>
      <c r="J143" s="151"/>
      <c r="K143" s="151"/>
      <c r="L143" s="151"/>
      <c r="M143" s="151"/>
      <c r="N143" s="193"/>
      <c r="O143" s="211"/>
    </row>
    <row r="144" spans="2:15" ht="14.25"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7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8" customHeight="1">
      <c r="B148" s="210"/>
      <c r="C148" s="345" t="s">
        <v>100</v>
      </c>
      <c r="D148" s="345"/>
      <c r="E148" s="345"/>
      <c r="F148" s="345"/>
      <c r="G148" s="345"/>
      <c r="H148" s="345"/>
      <c r="I148" s="345"/>
      <c r="J148" s="345"/>
      <c r="K148" s="345"/>
      <c r="L148" s="345"/>
      <c r="M148" s="345"/>
      <c r="N148" s="179"/>
      <c r="O148" s="224"/>
      <c r="P148" s="225"/>
      <c r="Q148" s="225"/>
    </row>
    <row r="149" spans="2:17" ht="15" customHeight="1">
      <c r="B149" s="210"/>
      <c r="C149" s="345" t="s">
        <v>132</v>
      </c>
      <c r="D149" s="345"/>
      <c r="E149" s="345"/>
      <c r="F149" s="345"/>
      <c r="G149" s="345"/>
      <c r="H149" s="345"/>
      <c r="I149" s="345"/>
      <c r="J149" s="345"/>
      <c r="K149" s="345"/>
      <c r="L149" s="345"/>
      <c r="M149" s="345"/>
      <c r="N149" s="179"/>
      <c r="O149" s="224"/>
      <c r="P149" s="225"/>
      <c r="Q149" s="225"/>
    </row>
    <row r="150" spans="2:15" ht="15" thickBot="1">
      <c r="B150" s="210"/>
      <c r="C150" s="119"/>
      <c r="D150" s="119"/>
      <c r="E150" s="119"/>
      <c r="F150" s="119"/>
      <c r="G150" s="119"/>
      <c r="H150" s="119"/>
      <c r="I150" s="119"/>
      <c r="J150" s="121"/>
      <c r="K150" s="121"/>
      <c r="L150" s="121"/>
      <c r="M150" s="121"/>
      <c r="N150" s="121"/>
      <c r="O150" s="211"/>
    </row>
    <row r="151" spans="2:15" ht="15" thickBot="1">
      <c r="B151" s="210"/>
      <c r="C151" s="243" t="s">
        <v>105</v>
      </c>
      <c r="D151" s="119"/>
      <c r="E151" s="119"/>
      <c r="F151" s="161" t="s">
        <v>44</v>
      </c>
      <c r="G151" s="119"/>
      <c r="H151" s="119"/>
      <c r="I151" s="119"/>
      <c r="J151" s="121"/>
      <c r="K151" s="121"/>
      <c r="L151" s="121"/>
      <c r="M151" s="121"/>
      <c r="N151" s="121"/>
      <c r="O151" s="211"/>
    </row>
    <row r="152" spans="2:15" ht="15"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25">
      <c r="B155" s="210"/>
      <c r="C155" s="359" t="s">
        <v>18</v>
      </c>
      <c r="D155" s="359" t="s">
        <v>39</v>
      </c>
      <c r="E155" s="349" t="s">
        <v>23</v>
      </c>
      <c r="F155" s="349"/>
      <c r="G155" s="283">
        <f>G81</f>
        <v>2015</v>
      </c>
      <c r="H155" s="284">
        <f>IF(OR(G19=2013,G19=2015,G19=2017,G19=2019),G19+1,"NA")</f>
        <v>2016</v>
      </c>
      <c r="I155" s="284"/>
      <c r="J155" s="288" t="s">
        <v>129</v>
      </c>
      <c r="K155" s="288"/>
      <c r="L155" s="288"/>
      <c r="M155" s="121"/>
      <c r="N155" s="121"/>
      <c r="O155" s="211"/>
    </row>
    <row r="156" spans="2:15" ht="29.25" thickBot="1">
      <c r="B156" s="210"/>
      <c r="C156" s="352"/>
      <c r="D156" s="352"/>
      <c r="E156" s="350"/>
      <c r="F156" s="350"/>
      <c r="G156" s="285" t="s">
        <v>24</v>
      </c>
      <c r="H156" s="285" t="str">
        <f>IF(H155="NA"," ","Allocation Change")</f>
        <v>Allocation Change</v>
      </c>
      <c r="I156" s="285"/>
      <c r="J156" s="289" t="s">
        <v>130</v>
      </c>
      <c r="K156" s="289"/>
      <c r="L156" s="289"/>
      <c r="M156" s="121"/>
      <c r="N156" s="121"/>
      <c r="O156" s="211"/>
    </row>
    <row r="157" spans="2:15" ht="15" thickBot="1">
      <c r="B157" s="210"/>
      <c r="C157" s="156"/>
      <c r="D157" s="160" t="s">
        <v>50</v>
      </c>
      <c r="E157" s="162"/>
      <c r="F157" s="154"/>
      <c r="G157" s="163"/>
      <c r="H157" s="163"/>
      <c r="I157" s="326"/>
      <c r="J157" s="163"/>
      <c r="K157" s="289"/>
      <c r="L157" s="289"/>
      <c r="M157" s="121"/>
      <c r="N157" s="121"/>
      <c r="O157" s="211"/>
    </row>
    <row r="158" spans="2:15" ht="15" thickBot="1">
      <c r="B158" s="210"/>
      <c r="C158" s="156"/>
      <c r="D158" s="160" t="s">
        <v>50</v>
      </c>
      <c r="E158" s="162"/>
      <c r="F158" s="154"/>
      <c r="G158" s="163"/>
      <c r="H158" s="163"/>
      <c r="I158" s="326"/>
      <c r="J158" s="163"/>
      <c r="K158" s="289"/>
      <c r="L158" s="289"/>
      <c r="M158" s="121"/>
      <c r="N158" s="121"/>
      <c r="O158" s="211"/>
    </row>
    <row r="159" spans="2:15" ht="15" thickBot="1">
      <c r="B159" s="210"/>
      <c r="C159" s="156"/>
      <c r="D159" s="160" t="s">
        <v>50</v>
      </c>
      <c r="E159" s="162"/>
      <c r="F159" s="154"/>
      <c r="G159" s="163"/>
      <c r="H159" s="163"/>
      <c r="I159" s="326"/>
      <c r="J159" s="163"/>
      <c r="K159" s="289"/>
      <c r="L159" s="289"/>
      <c r="M159" s="121"/>
      <c r="N159" s="121"/>
      <c r="O159" s="211"/>
    </row>
    <row r="160" spans="2:15" ht="15" thickBot="1">
      <c r="B160" s="210"/>
      <c r="C160" s="156"/>
      <c r="D160" s="160" t="s">
        <v>50</v>
      </c>
      <c r="E160" s="162"/>
      <c r="F160" s="154"/>
      <c r="G160" s="163"/>
      <c r="H160" s="163"/>
      <c r="I160" s="326"/>
      <c r="J160" s="163"/>
      <c r="K160" s="289"/>
      <c r="L160" s="289"/>
      <c r="M160" s="121"/>
      <c r="N160" s="121"/>
      <c r="O160" s="211"/>
    </row>
    <row r="161" spans="2:15" ht="15" thickBot="1">
      <c r="B161" s="210"/>
      <c r="C161" s="156"/>
      <c r="D161" s="160" t="s">
        <v>50</v>
      </c>
      <c r="E161" s="162"/>
      <c r="F161" s="154"/>
      <c r="G161" s="163"/>
      <c r="H161" s="163"/>
      <c r="I161" s="326"/>
      <c r="J161" s="163"/>
      <c r="K161" s="289"/>
      <c r="L161" s="289"/>
      <c r="M161" s="121"/>
      <c r="N161" s="121"/>
      <c r="O161" s="211"/>
    </row>
    <row r="162" spans="2:15" ht="15" thickBot="1">
      <c r="B162" s="210"/>
      <c r="C162" s="156"/>
      <c r="D162" s="160" t="s">
        <v>50</v>
      </c>
      <c r="E162" s="162"/>
      <c r="F162" s="154"/>
      <c r="G162" s="163"/>
      <c r="H162" s="163"/>
      <c r="I162" s="326"/>
      <c r="J162" s="163"/>
      <c r="K162" s="289"/>
      <c r="L162" s="289"/>
      <c r="M162" s="121"/>
      <c r="N162" s="121"/>
      <c r="O162" s="211"/>
    </row>
    <row r="163" spans="2:15" ht="13.5" thickBot="1">
      <c r="B163" s="217"/>
      <c r="C163" s="123"/>
      <c r="D163" s="123"/>
      <c r="E163" s="123"/>
      <c r="F163" s="123"/>
      <c r="G163" s="123"/>
      <c r="H163" s="123"/>
      <c r="I163" s="123"/>
      <c r="J163" s="124"/>
      <c r="K163" s="124"/>
      <c r="L163" s="124"/>
      <c r="M163" s="124"/>
      <c r="N163" s="124"/>
      <c r="O163" s="218"/>
    </row>
    <row r="164" spans="3:9" ht="19.5" thickBot="1" thickTop="1">
      <c r="C164" s="109"/>
      <c r="D164" s="108"/>
      <c r="E164" s="108"/>
      <c r="F164" s="108"/>
      <c r="G164" s="108"/>
      <c r="H164" s="108"/>
      <c r="I164" s="108"/>
    </row>
    <row r="165" spans="2:15" ht="19.5"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43</v>
      </c>
      <c r="G166" s="125"/>
      <c r="H166" s="125"/>
      <c r="I166" s="125"/>
      <c r="J166" s="116"/>
      <c r="K166" s="116"/>
      <c r="L166" s="116"/>
      <c r="M166" s="116"/>
      <c r="N166" s="116"/>
      <c r="O166" s="211"/>
    </row>
    <row r="167" spans="2:15" ht="15" customHeight="1" thickBot="1">
      <c r="B167" s="210"/>
      <c r="C167" s="243" t="s">
        <v>121</v>
      </c>
      <c r="D167" s="119"/>
      <c r="E167" s="119"/>
      <c r="F167" s="161" t="s">
        <v>44</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39" t="s">
        <v>149</v>
      </c>
      <c r="G171" s="340"/>
      <c r="H171" s="340"/>
      <c r="I171" s="340"/>
      <c r="J171" s="340"/>
      <c r="K171" s="340"/>
      <c r="L171" s="340"/>
      <c r="M171" s="340"/>
      <c r="N171" s="341"/>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45" t="s">
        <v>154</v>
      </c>
      <c r="D173" s="345"/>
      <c r="E173" s="345"/>
      <c r="F173" s="345"/>
      <c r="G173" s="345"/>
      <c r="H173" s="345"/>
      <c r="I173" s="345"/>
      <c r="J173" s="345"/>
      <c r="K173" s="345"/>
      <c r="L173" s="345"/>
      <c r="M173" s="345"/>
      <c r="N173" s="179"/>
      <c r="O173" s="224"/>
    </row>
    <row r="174" spans="2:15" ht="34.5" customHeight="1" thickBot="1">
      <c r="B174" s="210"/>
      <c r="C174" s="342" t="s">
        <v>141</v>
      </c>
      <c r="D174" s="343"/>
      <c r="E174" s="343"/>
      <c r="F174" s="343"/>
      <c r="G174" s="343"/>
      <c r="H174" s="343"/>
      <c r="I174" s="343"/>
      <c r="J174" s="343"/>
      <c r="K174" s="343"/>
      <c r="L174" s="343"/>
      <c r="M174" s="343"/>
      <c r="N174" s="344"/>
      <c r="O174" s="224"/>
    </row>
    <row r="175" spans="2:15" ht="34.5" customHeight="1" thickBot="1">
      <c r="B175" s="210"/>
      <c r="C175" s="346" t="s">
        <v>123</v>
      </c>
      <c r="D175" s="347"/>
      <c r="E175" s="347"/>
      <c r="F175" s="347"/>
      <c r="G175" s="347"/>
      <c r="H175" s="347"/>
      <c r="I175" s="347"/>
      <c r="J175" s="347"/>
      <c r="K175" s="347"/>
      <c r="L175" s="347"/>
      <c r="M175" s="347"/>
      <c r="N175" s="348"/>
      <c r="O175" s="224"/>
    </row>
    <row r="176" spans="2:15" ht="34.5" customHeight="1" thickBot="1">
      <c r="B176" s="210"/>
      <c r="C176" s="346" t="s">
        <v>123</v>
      </c>
      <c r="D176" s="347"/>
      <c r="E176" s="347"/>
      <c r="F176" s="347"/>
      <c r="G176" s="347"/>
      <c r="H176" s="347"/>
      <c r="I176" s="347"/>
      <c r="J176" s="347"/>
      <c r="K176" s="347"/>
      <c r="L176" s="347"/>
      <c r="M176" s="347"/>
      <c r="N176" s="348"/>
      <c r="O176" s="224"/>
    </row>
    <row r="177" spans="2:15" ht="34.5" customHeight="1" thickBot="1">
      <c r="B177" s="210"/>
      <c r="C177" s="346" t="s">
        <v>123</v>
      </c>
      <c r="D177" s="347"/>
      <c r="E177" s="347"/>
      <c r="F177" s="347"/>
      <c r="G177" s="347"/>
      <c r="H177" s="347"/>
      <c r="I177" s="347"/>
      <c r="J177" s="347"/>
      <c r="K177" s="347"/>
      <c r="L177" s="347"/>
      <c r="M177" s="347"/>
      <c r="N177" s="348"/>
      <c r="O177" s="224"/>
    </row>
    <row r="178" spans="2:15" ht="34.5" customHeight="1" thickBot="1">
      <c r="B178" s="210"/>
      <c r="C178" s="346" t="s">
        <v>123</v>
      </c>
      <c r="D178" s="347"/>
      <c r="E178" s="347"/>
      <c r="F178" s="347"/>
      <c r="G178" s="347"/>
      <c r="H178" s="347"/>
      <c r="I178" s="347"/>
      <c r="J178" s="347"/>
      <c r="K178" s="347"/>
      <c r="L178" s="347"/>
      <c r="M178" s="347"/>
      <c r="N178" s="348"/>
      <c r="O178" s="224"/>
    </row>
    <row r="179" spans="2:15" ht="19.5" customHeight="1">
      <c r="B179" s="210"/>
      <c r="C179" s="129"/>
      <c r="D179" s="125"/>
      <c r="E179" s="125"/>
      <c r="F179" s="125"/>
      <c r="G179" s="125"/>
      <c r="H179" s="125"/>
      <c r="I179" s="125"/>
      <c r="J179" s="116"/>
      <c r="K179" s="116"/>
      <c r="L179" s="116"/>
      <c r="M179" s="116"/>
      <c r="N179" s="116"/>
      <c r="O179" s="211"/>
    </row>
    <row r="180" spans="2:15" ht="18.75" customHeight="1">
      <c r="B180" s="210"/>
      <c r="C180" s="345" t="s">
        <v>140</v>
      </c>
      <c r="D180" s="345"/>
      <c r="E180" s="345"/>
      <c r="F180" s="345"/>
      <c r="G180" s="345"/>
      <c r="H180" s="345"/>
      <c r="I180" s="345"/>
      <c r="J180" s="345"/>
      <c r="K180" s="345"/>
      <c r="L180" s="345"/>
      <c r="M180" s="345"/>
      <c r="N180" s="116"/>
      <c r="O180" s="211"/>
    </row>
    <row r="181" spans="2:15" ht="15" thickBot="1">
      <c r="B181" s="217"/>
      <c r="C181" s="134"/>
      <c r="D181" s="134"/>
      <c r="E181" s="134"/>
      <c r="F181" s="134"/>
      <c r="G181" s="134"/>
      <c r="H181" s="134"/>
      <c r="I181" s="134"/>
      <c r="J181" s="135"/>
      <c r="K181" s="135"/>
      <c r="L181" s="135"/>
      <c r="M181" s="135"/>
      <c r="N181" s="135"/>
      <c r="O181" s="218"/>
    </row>
    <row r="182" spans="3:9" ht="13.5" thickTop="1">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9" ht="12.75">
      <c r="C195" s="108"/>
      <c r="D195" s="108"/>
      <c r="E195" s="108"/>
      <c r="F195" s="108"/>
      <c r="G195" s="108"/>
      <c r="H195" s="108"/>
      <c r="I195" s="108"/>
    </row>
    <row r="196" spans="3:17" ht="12.75">
      <c r="C196" s="227" t="s">
        <v>122</v>
      </c>
      <c r="D196" s="228"/>
      <c r="E196" s="228"/>
      <c r="F196" s="228"/>
      <c r="G196" s="228"/>
      <c r="H196" s="228"/>
      <c r="I196" s="228"/>
      <c r="J196" s="229"/>
      <c r="K196" s="229"/>
      <c r="L196" s="229"/>
      <c r="M196" s="229"/>
      <c r="N196" s="229"/>
      <c r="O196" s="229"/>
      <c r="P196" s="229"/>
      <c r="Q196" s="229"/>
    </row>
    <row r="197" spans="3:17" ht="12.75">
      <c r="C197" s="228" t="str">
        <f>IF(F167="N","The transaction is not backed by new revenue. ","The transaction is backed by new revenue. ")</f>
        <v xml:space="preserve">The transaction is not backed by new revenue. </v>
      </c>
      <c r="D197" s="228"/>
      <c r="E197" s="228"/>
      <c r="F197" s="228"/>
      <c r="G197" s="228"/>
      <c r="H197" s="228"/>
      <c r="I197" s="228"/>
      <c r="J197" s="229"/>
      <c r="K197" s="229"/>
      <c r="L197" s="229"/>
      <c r="M197" s="229"/>
      <c r="N197" s="229"/>
      <c r="O197" s="229"/>
      <c r="P197" s="229"/>
      <c r="Q197" s="229"/>
    </row>
    <row r="198" spans="3:17" ht="12.75">
      <c r="C198" s="227" t="str">
        <f>IF(F167="N","",IF(F168="N","The new revenue does not include grant revenue. ","The new revenue includes grant revenue. "))</f>
        <v/>
      </c>
      <c r="D198" s="228"/>
      <c r="E198" s="228"/>
      <c r="F198" s="228"/>
      <c r="G198" s="228"/>
      <c r="H198" s="228"/>
      <c r="I198" s="228"/>
      <c r="J198" s="229"/>
      <c r="K198" s="229"/>
      <c r="L198" s="229"/>
      <c r="M198" s="229"/>
      <c r="N198" s="229"/>
      <c r="O198" s="229"/>
      <c r="P198" s="229"/>
      <c r="Q198" s="229"/>
    </row>
    <row r="199" spans="3:17" ht="12.75">
      <c r="C199" s="227" t="str">
        <f>IF(F167="N"," ",IF(F168="N"," ",IF(F169="N","The grant has not been awarded. ","The grant has been awarded. ")))</f>
        <v xml:space="preserve"> </v>
      </c>
      <c r="D199" s="228"/>
      <c r="E199" s="228"/>
      <c r="F199" s="228"/>
      <c r="G199" s="228"/>
      <c r="H199" s="228"/>
      <c r="I199" s="228"/>
      <c r="J199" s="229"/>
      <c r="K199" s="229"/>
      <c r="L199" s="229"/>
      <c r="M199" s="229"/>
      <c r="N199" s="229"/>
      <c r="O199" s="229"/>
      <c r="P199" s="229"/>
      <c r="Q199" s="229"/>
    </row>
    <row r="200" spans="3:17" ht="12.75">
      <c r="C200" s="228" t="str">
        <f>IF(F167="N"," ",IF(F170="N","The new revenue has not been received. ","The new revenue has been received. "))</f>
        <v xml:space="preserve"> </v>
      </c>
      <c r="D200" s="228"/>
      <c r="E200" s="228"/>
      <c r="F200" s="228"/>
      <c r="G200" s="228"/>
      <c r="H200" s="228"/>
      <c r="I200" s="228"/>
      <c r="J200" s="229"/>
      <c r="K200" s="229"/>
      <c r="L200" s="229"/>
      <c r="M200" s="229"/>
      <c r="N200" s="229"/>
      <c r="O200" s="229"/>
      <c r="P200" s="229"/>
      <c r="Q200" s="229"/>
    </row>
    <row r="201" spans="3:17" ht="12.75">
      <c r="C201" s="227" t="str">
        <f>IF(F167="N"," ",IF(F170="N",F171," "))</f>
        <v xml:space="preserve"> </v>
      </c>
      <c r="D201" s="228"/>
      <c r="E201" s="228"/>
      <c r="F201" s="228"/>
      <c r="G201" s="228"/>
      <c r="H201" s="228"/>
      <c r="I201" s="228"/>
      <c r="J201" s="229"/>
      <c r="K201" s="229"/>
      <c r="L201" s="229"/>
      <c r="M201" s="229"/>
      <c r="N201" s="229"/>
      <c r="O201" s="229"/>
      <c r="P201" s="229"/>
      <c r="Q201" s="229"/>
    </row>
    <row r="202" spans="3:17" ht="12.75">
      <c r="C202" s="227" t="s">
        <v>110</v>
      </c>
      <c r="D202" s="228"/>
      <c r="E202" s="228"/>
      <c r="F202" s="228"/>
      <c r="G202" s="228"/>
      <c r="H202" s="228"/>
      <c r="I202" s="228"/>
      <c r="J202" s="229"/>
      <c r="K202" s="229"/>
      <c r="L202" s="229"/>
      <c r="M202" s="229"/>
      <c r="N202" s="229"/>
      <c r="O202" s="229"/>
      <c r="P202" s="229"/>
      <c r="Q202" s="229"/>
    </row>
    <row r="203" spans="3:17" ht="11.25" customHeight="1">
      <c r="C203" s="338"/>
      <c r="D203" s="338"/>
      <c r="E203" s="338"/>
      <c r="F203" s="338"/>
      <c r="G203" s="338"/>
      <c r="H203" s="338"/>
      <c r="I203" s="338"/>
      <c r="J203" s="338"/>
      <c r="K203" s="338"/>
      <c r="L203" s="338"/>
      <c r="M203" s="338"/>
      <c r="N203" s="338"/>
      <c r="O203" s="338"/>
      <c r="P203" s="338"/>
      <c r="Q203" s="338"/>
    </row>
    <row r="204" spans="3:17" ht="12.75">
      <c r="C204" s="228"/>
      <c r="D204" s="228"/>
      <c r="E204" s="228"/>
      <c r="F204" s="228"/>
      <c r="G204" s="228"/>
      <c r="H204" s="228"/>
      <c r="I204" s="228"/>
      <c r="J204" s="229"/>
      <c r="K204" s="229"/>
      <c r="L204" s="229"/>
      <c r="M204" s="229"/>
      <c r="N204" s="229"/>
      <c r="O204" s="229"/>
      <c r="P204" s="229"/>
      <c r="Q204" s="229"/>
    </row>
    <row r="205" spans="3:17" ht="12.75">
      <c r="C205" s="230">
        <f>G29</f>
        <v>0</v>
      </c>
      <c r="D205" s="227" t="s">
        <v>43</v>
      </c>
      <c r="E205" s="228" t="str">
        <f>IF(D52="Y",CONCATENATE(F52," in fund balance is being used to cover indicated expenditures.  "),"")</f>
        <v/>
      </c>
      <c r="F205" s="228"/>
      <c r="G205" s="228"/>
      <c r="H205" s="228"/>
      <c r="I205" s="228"/>
      <c r="J205" s="229"/>
      <c r="K205" s="229"/>
      <c r="L205" s="229"/>
      <c r="M205" s="229"/>
      <c r="N205" s="229"/>
      <c r="O205" s="229"/>
      <c r="P205" s="229"/>
      <c r="Q205" s="229"/>
    </row>
    <row r="206" spans="3:17" ht="12.75">
      <c r="C206" s="230">
        <f>H29</f>
        <v>0</v>
      </c>
      <c r="D206" s="227" t="s">
        <v>44</v>
      </c>
      <c r="E206" s="228" t="str">
        <f>IF(D54="Y",CONCATENATE(F54," in reallocated grant funding is being used to cover indicated expenditures."),"")</f>
        <v/>
      </c>
      <c r="F206" s="228"/>
      <c r="G206" s="228"/>
      <c r="H206" s="228"/>
      <c r="I206" s="228"/>
      <c r="J206" s="229"/>
      <c r="K206" s="229"/>
      <c r="L206" s="229"/>
      <c r="M206" s="229"/>
      <c r="N206" s="229"/>
      <c r="O206" s="229"/>
      <c r="P206" s="229"/>
      <c r="Q206" s="229"/>
    </row>
    <row r="207" spans="3:17" ht="12.75">
      <c r="C207" s="230">
        <f>I29</f>
        <v>0</v>
      </c>
      <c r="D207" s="228"/>
      <c r="E207" s="228"/>
      <c r="F207" s="228"/>
      <c r="G207" s="228"/>
      <c r="H207" s="228"/>
      <c r="I207" s="228"/>
      <c r="J207" s="229"/>
      <c r="K207" s="229"/>
      <c r="L207" s="229"/>
      <c r="M207" s="229"/>
      <c r="N207" s="229"/>
      <c r="O207" s="229"/>
      <c r="P207" s="229"/>
      <c r="Q207" s="229"/>
    </row>
    <row r="208" spans="3:17" ht="12.75">
      <c r="C208" s="230">
        <f>I30</f>
        <v>0</v>
      </c>
      <c r="D208" s="228"/>
      <c r="E208" s="228"/>
      <c r="F208" s="228"/>
      <c r="G208" s="228"/>
      <c r="H208" s="228"/>
      <c r="I208" s="228"/>
      <c r="J208" s="229"/>
      <c r="K208" s="229"/>
      <c r="L208" s="229"/>
      <c r="M208" s="229"/>
      <c r="N208" s="229"/>
      <c r="O208" s="229"/>
      <c r="P208" s="229"/>
      <c r="Q208" s="229"/>
    </row>
    <row r="209" spans="3:17" ht="12.75">
      <c r="C209" s="230">
        <f>G30</f>
        <v>0</v>
      </c>
      <c r="D209" s="228"/>
      <c r="E209" s="228"/>
      <c r="F209" s="228"/>
      <c r="G209" s="228"/>
      <c r="H209" s="228"/>
      <c r="I209" s="228"/>
      <c r="J209" s="229"/>
      <c r="K209" s="229"/>
      <c r="L209" s="229"/>
      <c r="M209" s="229"/>
      <c r="N209" s="229"/>
      <c r="O209" s="229"/>
      <c r="P209" s="229"/>
      <c r="Q209" s="229"/>
    </row>
    <row r="210" spans="3:17" ht="12.75">
      <c r="C210" s="230">
        <f>H30</f>
        <v>0</v>
      </c>
      <c r="D210" s="228"/>
      <c r="E210" s="228"/>
      <c r="F210" s="228"/>
      <c r="G210" s="228"/>
      <c r="H210" s="228"/>
      <c r="I210" s="228"/>
      <c r="J210" s="229"/>
      <c r="K210" s="229"/>
      <c r="L210" s="229"/>
      <c r="M210" s="229"/>
      <c r="N210" s="229"/>
      <c r="O210" s="229"/>
      <c r="P210" s="229"/>
      <c r="Q210" s="229"/>
    </row>
    <row r="211" spans="3:17" ht="12.75">
      <c r="C211" s="230" t="str">
        <f>I31</f>
        <v>NA</v>
      </c>
      <c r="D211" s="228"/>
      <c r="E211" s="228"/>
      <c r="F211" s="228"/>
      <c r="G211" s="228"/>
      <c r="H211" s="228"/>
      <c r="I211" s="228"/>
      <c r="J211" s="229"/>
      <c r="K211" s="229"/>
      <c r="L211" s="229"/>
      <c r="M211" s="229"/>
      <c r="N211" s="229"/>
      <c r="O211" s="229"/>
      <c r="P211" s="229"/>
      <c r="Q211" s="229"/>
    </row>
    <row r="212" spans="3:17" ht="12.75">
      <c r="C212" s="230" t="str">
        <f>J31</f>
        <v xml:space="preserve"> </v>
      </c>
      <c r="D212" s="228"/>
      <c r="E212" s="228"/>
      <c r="F212" s="228"/>
      <c r="G212" s="228"/>
      <c r="H212" s="228"/>
      <c r="I212" s="228"/>
      <c r="J212" s="229"/>
      <c r="K212" s="229"/>
      <c r="L212" s="229"/>
      <c r="M212" s="229"/>
      <c r="N212" s="229"/>
      <c r="O212" s="229"/>
      <c r="P212" s="229"/>
      <c r="Q212" s="229"/>
    </row>
    <row r="213" spans="3:17" ht="12.75">
      <c r="C213" s="231"/>
      <c r="D213" s="227" t="s">
        <v>43</v>
      </c>
      <c r="E213" s="228"/>
      <c r="F213" s="228"/>
      <c r="G213" s="228"/>
      <c r="H213" s="228"/>
      <c r="I213" s="228"/>
      <c r="J213" s="229"/>
      <c r="K213" s="229"/>
      <c r="L213" s="229"/>
      <c r="M213" s="229"/>
      <c r="N213" s="229"/>
      <c r="O213" s="229"/>
      <c r="P213" s="229"/>
      <c r="Q213" s="229"/>
    </row>
    <row r="214" spans="3:17" ht="12.75">
      <c r="C214" s="230"/>
      <c r="D214" s="227" t="s">
        <v>48</v>
      </c>
      <c r="E214" s="228"/>
      <c r="F214" s="228"/>
      <c r="G214" s="228"/>
      <c r="H214" s="228"/>
      <c r="I214" s="228"/>
      <c r="J214" s="229"/>
      <c r="K214" s="229"/>
      <c r="L214" s="229"/>
      <c r="M214" s="229"/>
      <c r="N214" s="229"/>
      <c r="O214" s="229"/>
      <c r="P214" s="229"/>
      <c r="Q214" s="229"/>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226"/>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row r="343" spans="3:9" ht="12.75">
      <c r="C343" s="108"/>
      <c r="D343" s="108"/>
      <c r="E343" s="108"/>
      <c r="F343" s="108"/>
      <c r="G343" s="108"/>
      <c r="H343" s="108"/>
      <c r="I343" s="108"/>
    </row>
  </sheetData>
  <mergeCells count="82">
    <mergeCell ref="C36:M36"/>
    <mergeCell ref="C2:M2"/>
    <mergeCell ref="D11:F11"/>
    <mergeCell ref="D12:F12"/>
    <mergeCell ref="D13:F13"/>
    <mergeCell ref="D14:F14"/>
    <mergeCell ref="D15:F15"/>
    <mergeCell ref="D16:E16"/>
    <mergeCell ref="D17:F17"/>
    <mergeCell ref="D18:F18"/>
    <mergeCell ref="D19:F19"/>
    <mergeCell ref="G20:I20"/>
    <mergeCell ref="C74:D74"/>
    <mergeCell ref="E74:M74"/>
    <mergeCell ref="D40:F40"/>
    <mergeCell ref="D41:F41"/>
    <mergeCell ref="D43:I43"/>
    <mergeCell ref="C48:M48"/>
    <mergeCell ref="E57:F57"/>
    <mergeCell ref="E58:F58"/>
    <mergeCell ref="C68:M68"/>
    <mergeCell ref="C69:F69"/>
    <mergeCell ref="E71:M71"/>
    <mergeCell ref="E72:M72"/>
    <mergeCell ref="E73:M73"/>
    <mergeCell ref="C75:D75"/>
    <mergeCell ref="E75:M75"/>
    <mergeCell ref="C76:D76"/>
    <mergeCell ref="E76:M76"/>
    <mergeCell ref="C77:D77"/>
    <mergeCell ref="E77:M77"/>
    <mergeCell ref="C99:D99"/>
    <mergeCell ref="C81:D81"/>
    <mergeCell ref="E81:F81"/>
    <mergeCell ref="C85:D85"/>
    <mergeCell ref="C86:D86"/>
    <mergeCell ref="C87:D87"/>
    <mergeCell ref="C88:D88"/>
    <mergeCell ref="C92:D92"/>
    <mergeCell ref="E92:F92"/>
    <mergeCell ref="C96:D96"/>
    <mergeCell ref="C97:D97"/>
    <mergeCell ref="C98:D98"/>
    <mergeCell ref="C142:D142"/>
    <mergeCell ref="C121:D121"/>
    <mergeCell ref="C103:D103"/>
    <mergeCell ref="E103:F103"/>
    <mergeCell ref="C107:D107"/>
    <mergeCell ref="C108:D108"/>
    <mergeCell ref="C109:D109"/>
    <mergeCell ref="C110:D110"/>
    <mergeCell ref="C114:D114"/>
    <mergeCell ref="E114:F114"/>
    <mergeCell ref="C118:D118"/>
    <mergeCell ref="C119:D119"/>
    <mergeCell ref="C120:D120"/>
    <mergeCell ref="C132:D132"/>
    <mergeCell ref="C136:D136"/>
    <mergeCell ref="E136:F136"/>
    <mergeCell ref="C140:D140"/>
    <mergeCell ref="C141:D141"/>
    <mergeCell ref="C125:D125"/>
    <mergeCell ref="E125:F125"/>
    <mergeCell ref="C129:D129"/>
    <mergeCell ref="C130:D130"/>
    <mergeCell ref="C131:D131"/>
    <mergeCell ref="D39:F39"/>
    <mergeCell ref="C203:Q203"/>
    <mergeCell ref="C180:M180"/>
    <mergeCell ref="C148:M148"/>
    <mergeCell ref="C155:C156"/>
    <mergeCell ref="D155:D156"/>
    <mergeCell ref="E155:F156"/>
    <mergeCell ref="F171:N171"/>
    <mergeCell ref="C173:M173"/>
    <mergeCell ref="C174:N174"/>
    <mergeCell ref="C175:N175"/>
    <mergeCell ref="C176:N176"/>
    <mergeCell ref="C177:N177"/>
    <mergeCell ref="C178:N178"/>
    <mergeCell ref="C149:M149"/>
    <mergeCell ref="C143:D143"/>
  </mergeCells>
  <dataValidations count="3">
    <dataValidation type="list" allowBlank="1" showInputMessage="1" showErrorMessage="1" sqref="C157:C162 E124 E102 C58:C63 E80 E91 E113 E135">
      <formula1>$G$21:$G$27</formula1>
    </dataValidation>
    <dataValidation type="list" allowBlank="1" showInputMessage="1" showErrorMessage="1" sqref="D157:D162 I124 I102 I91 I80 D58:D63 I113 I135">
      <formula1>$C$205:$C$220</formula1>
    </dataValidation>
    <dataValidation type="list" allowBlank="1" showInputMessage="1" showErrorMessage="1" sqref="D54 D52 F151:F152 F166:F170 G39">
      <formula1>$D$205:$D$206</formula1>
    </dataValidation>
  </dataValidations>
  <printOptions/>
  <pageMargins left="0.7" right="0.7" top="0.75" bottom="0.75" header="0.3" footer="0.3"/>
  <pageSetup fitToHeight="1" fitToWidth="1" horizontalDpi="600" verticalDpi="600" orientation="portrait" paperSize="17" scale="3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
  <sheetViews>
    <sheetView showGridLines="0" zoomScale="90" zoomScaleNormal="90" workbookViewId="0" topLeftCell="A13">
      <selection activeCell="C22" sqref="C22"/>
    </sheetView>
  </sheetViews>
  <sheetFormatPr defaultColWidth="9.140625" defaultRowHeight="12.75"/>
  <cols>
    <col min="1" max="1" width="3.8515625" style="0" customWidth="1"/>
    <col min="2" max="2" width="25.8515625" style="0" customWidth="1"/>
    <col min="3" max="3" width="11.8515625" style="0" customWidth="1"/>
    <col min="4" max="4" width="8.28125" style="0" customWidth="1"/>
    <col min="5" max="6" width="11.57421875" style="0" customWidth="1"/>
    <col min="7" max="7" width="9.8515625" style="0" customWidth="1"/>
    <col min="8" max="8" width="58.8515625" style="0" customWidth="1"/>
    <col min="9" max="9" width="15.8515625" style="0" customWidth="1"/>
    <col min="10" max="10" width="13.7109375" style="0" hidden="1" customWidth="1"/>
    <col min="11" max="11" width="1.1484375" style="0" hidden="1" customWidth="1"/>
    <col min="12" max="12" width="15.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434" t="s">
        <v>49</v>
      </c>
      <c r="B1" s="434"/>
      <c r="C1" s="434"/>
      <c r="D1" s="434"/>
      <c r="E1" s="434"/>
      <c r="F1" s="434"/>
      <c r="G1" s="434"/>
      <c r="H1" s="434"/>
      <c r="I1" s="434"/>
      <c r="J1" s="434"/>
      <c r="K1" s="434"/>
      <c r="L1" s="434"/>
      <c r="M1" s="434"/>
      <c r="N1" s="434"/>
      <c r="O1" s="434"/>
      <c r="P1" s="434"/>
      <c r="Q1" s="434"/>
      <c r="R1" s="434"/>
      <c r="S1" s="434"/>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391" t="s">
        <v>31</v>
      </c>
      <c r="B3" s="391"/>
      <c r="C3" s="391"/>
      <c r="D3" s="391"/>
      <c r="E3" s="391"/>
      <c r="F3" s="391"/>
      <c r="G3" s="391"/>
      <c r="H3" s="391"/>
      <c r="I3" s="391"/>
      <c r="J3" s="391"/>
      <c r="K3" s="391"/>
      <c r="L3" s="391"/>
      <c r="M3" s="391"/>
      <c r="N3" s="391"/>
      <c r="O3" s="391"/>
      <c r="P3" s="391"/>
      <c r="Q3" s="391"/>
      <c r="R3" s="391"/>
      <c r="S3" s="391"/>
      <c r="T3" s="1"/>
    </row>
    <row r="4" spans="1:20" ht="3" customHeight="1" thickBot="1" thickTop="1">
      <c r="A4" s="445"/>
      <c r="B4" s="446"/>
      <c r="C4" s="446"/>
      <c r="D4" s="446"/>
      <c r="E4" s="446"/>
      <c r="F4" s="446"/>
      <c r="G4" s="446"/>
      <c r="H4" s="446"/>
      <c r="I4" s="446"/>
      <c r="J4" s="446"/>
      <c r="K4" s="446"/>
      <c r="L4" s="446"/>
      <c r="M4" s="446"/>
      <c r="N4" s="446"/>
      <c r="O4" s="446"/>
      <c r="P4" s="446"/>
      <c r="Q4" s="446"/>
      <c r="R4" s="446"/>
      <c r="S4" s="446"/>
      <c r="T4" s="1"/>
    </row>
    <row r="5" spans="1:19" ht="13.5">
      <c r="A5" s="455" t="s">
        <v>7</v>
      </c>
      <c r="B5" s="453"/>
      <c r="C5" s="453"/>
      <c r="D5" s="453"/>
      <c r="E5" s="453"/>
      <c r="F5" s="453"/>
      <c r="G5" s="453"/>
      <c r="H5" s="453"/>
      <c r="I5" s="453"/>
      <c r="J5" s="453"/>
      <c r="K5" s="453"/>
      <c r="L5" s="453"/>
      <c r="M5" s="453"/>
      <c r="N5" s="453"/>
      <c r="O5" s="453"/>
      <c r="P5" s="453"/>
      <c r="Q5" s="453"/>
      <c r="R5" s="453"/>
      <c r="S5" s="454"/>
    </row>
    <row r="6" spans="1:20" ht="13.5">
      <c r="A6" s="451" t="s">
        <v>0</v>
      </c>
      <c r="B6" s="452"/>
      <c r="C6" s="450" t="str">
        <f>IF('2b.  Complex Form Data Entry'!G11="","   ",'2b.  Complex Form Data Entry'!G11)</f>
        <v xml:space="preserve">   </v>
      </c>
      <c r="D6" s="450"/>
      <c r="E6" s="450"/>
      <c r="F6" s="450"/>
      <c r="G6" s="450"/>
      <c r="H6" s="450"/>
      <c r="I6" s="450"/>
      <c r="J6" s="450"/>
      <c r="L6" s="293" t="s">
        <v>16</v>
      </c>
      <c r="M6" s="293"/>
      <c r="O6" s="72"/>
      <c r="Q6" s="72"/>
      <c r="R6" s="319" t="str">
        <f>IF('2b.  Complex Form Data Entry'!G17="","   ",'2b.  Complex Form Data Entry'!G17)</f>
        <v xml:space="preserve">   </v>
      </c>
      <c r="S6" s="71" t="s">
        <v>17</v>
      </c>
      <c r="T6" s="11"/>
    </row>
    <row r="7" spans="1:20" ht="13.5" customHeight="1">
      <c r="A7" s="456" t="s">
        <v>152</v>
      </c>
      <c r="B7" s="447"/>
      <c r="C7" s="457" t="str">
        <f>IF('2b.  Complex Form Data Entry'!G12="","   ",'2b.  Complex Form Data Entry'!G12)</f>
        <v xml:space="preserve">   </v>
      </c>
      <c r="D7" s="457"/>
      <c r="E7" s="457"/>
      <c r="F7" s="457"/>
      <c r="G7" s="457"/>
      <c r="H7" s="457"/>
      <c r="I7" s="457"/>
      <c r="J7" s="457"/>
      <c r="L7" s="294" t="s">
        <v>27</v>
      </c>
      <c r="M7" s="294"/>
      <c r="P7" s="73"/>
      <c r="Q7" s="73"/>
      <c r="R7" s="320">
        <f>'2b.  Complex Form Data Entry'!G18</f>
        <v>0</v>
      </c>
      <c r="S7" s="54"/>
      <c r="T7" s="11"/>
    </row>
    <row r="8" spans="1:20" ht="13.5" customHeight="1">
      <c r="A8" s="448" t="s">
        <v>2</v>
      </c>
      <c r="B8" s="449"/>
      <c r="C8" s="292" t="str">
        <f>IF('2b.  Complex Form Data Entry'!G15="","   ",'2b.  Complex Form Data Entry'!G15)</f>
        <v xml:space="preserve">   </v>
      </c>
      <c r="E8" s="292"/>
      <c r="F8" s="449" t="s">
        <v>8</v>
      </c>
      <c r="G8" s="449"/>
      <c r="H8" s="329" t="str">
        <f>IF('2b.  Complex Form Data Entry'!G15=""," ",'2b.  Complex Form Data Entry'!G16)</f>
        <v xml:space="preserve"> </v>
      </c>
      <c r="I8" s="292"/>
      <c r="J8" s="292"/>
      <c r="L8" s="447" t="s">
        <v>10</v>
      </c>
      <c r="M8" s="447"/>
      <c r="N8" s="447"/>
      <c r="O8" s="447"/>
      <c r="P8" s="74"/>
      <c r="Q8" s="74"/>
      <c r="R8" s="292" t="str">
        <f>IF('2b.  Complex Form Data Entry'!G13="","   ",'2b.  Complex Form Data Entry'!G13)</f>
        <v xml:space="preserve">   </v>
      </c>
      <c r="S8" s="328"/>
      <c r="T8" s="11"/>
    </row>
    <row r="9" spans="1:20" ht="13.5" customHeight="1">
      <c r="A9" s="448" t="s">
        <v>3</v>
      </c>
      <c r="B9" s="449"/>
      <c r="C9" s="295"/>
      <c r="D9" s="292"/>
      <c r="E9" s="292"/>
      <c r="F9" s="449" t="s">
        <v>13</v>
      </c>
      <c r="G9" s="449"/>
      <c r="H9" s="292"/>
      <c r="I9" s="292"/>
      <c r="J9" s="292"/>
      <c r="L9" s="447" t="s">
        <v>9</v>
      </c>
      <c r="M9" s="447"/>
      <c r="N9" s="447"/>
      <c r="O9" s="447"/>
      <c r="P9" s="55"/>
      <c r="Q9" s="55"/>
      <c r="R9" s="292" t="str">
        <f>IF('2b.  Complex Form Data Entry'!G14="","   ",'2b.  Complex Form Data Entry'!G14)</f>
        <v xml:space="preserve">   </v>
      </c>
      <c r="S9" s="328"/>
      <c r="T9" s="11"/>
    </row>
    <row r="10" spans="1:20" ht="12.75">
      <c r="A10" s="330" t="s">
        <v>151</v>
      </c>
      <c r="B10" s="331"/>
      <c r="C10" s="441" t="str">
        <f>IF('2b.  Complex Form Data Entry'!G10=""," ",'2b.  Complex Form Data Entry'!G10)</f>
        <v xml:space="preserve"> </v>
      </c>
      <c r="D10" s="441"/>
      <c r="E10" s="441"/>
      <c r="F10" s="441"/>
      <c r="G10" s="441"/>
      <c r="H10" s="441"/>
      <c r="I10" s="441"/>
      <c r="J10" s="441"/>
      <c r="K10" s="441"/>
      <c r="L10" s="441"/>
      <c r="M10" s="441"/>
      <c r="N10" s="441"/>
      <c r="O10" s="441"/>
      <c r="P10" s="441"/>
      <c r="Q10" s="441"/>
      <c r="R10" s="441"/>
      <c r="S10" s="442"/>
      <c r="T10" s="11"/>
    </row>
    <row r="11" spans="1:20" ht="13.5" thickBot="1">
      <c r="A11" s="332"/>
      <c r="B11" s="333"/>
      <c r="C11" s="443"/>
      <c r="D11" s="443"/>
      <c r="E11" s="443"/>
      <c r="F11" s="443"/>
      <c r="G11" s="443"/>
      <c r="H11" s="443"/>
      <c r="I11" s="443"/>
      <c r="J11" s="443"/>
      <c r="K11" s="443"/>
      <c r="L11" s="443"/>
      <c r="M11" s="443"/>
      <c r="N11" s="443"/>
      <c r="O11" s="443"/>
      <c r="P11" s="443"/>
      <c r="Q11" s="443"/>
      <c r="R11" s="443"/>
      <c r="S11" s="444"/>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391" t="s">
        <v>14</v>
      </c>
      <c r="B13" s="391"/>
      <c r="C13" s="391"/>
      <c r="D13" s="391"/>
      <c r="E13" s="391"/>
      <c r="F13" s="391"/>
      <c r="G13" s="391"/>
      <c r="H13" s="391"/>
      <c r="I13" s="391"/>
      <c r="J13" s="391"/>
      <c r="K13" s="391"/>
      <c r="L13" s="391"/>
      <c r="M13" s="391"/>
      <c r="N13" s="391"/>
      <c r="O13" s="391"/>
      <c r="P13" s="391"/>
      <c r="Q13" s="391"/>
      <c r="R13" s="391"/>
      <c r="S13" s="391"/>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36" t="s">
        <v>32</v>
      </c>
      <c r="B15" s="436"/>
      <c r="C15" s="436"/>
      <c r="D15" s="436"/>
      <c r="E15" s="436"/>
      <c r="F15" s="436"/>
      <c r="G15" s="436"/>
      <c r="H15" s="436"/>
      <c r="I15" s="436"/>
      <c r="J15" s="436"/>
      <c r="K15" s="436"/>
      <c r="L15" s="436"/>
      <c r="M15" s="436"/>
      <c r="N15" s="436"/>
      <c r="O15" s="436"/>
      <c r="P15" s="436"/>
      <c r="Q15" s="436"/>
      <c r="R15" s="436"/>
      <c r="S15" s="436"/>
      <c r="T15" s="11"/>
    </row>
    <row r="16" spans="1:20" ht="3" customHeight="1" thickBot="1" thickTop="1">
      <c r="A16" s="3"/>
      <c r="B16" s="3"/>
      <c r="D16" s="3"/>
      <c r="E16" s="2"/>
      <c r="F16" s="2"/>
      <c r="G16" s="2"/>
      <c r="H16" s="2"/>
      <c r="I16" s="2"/>
      <c r="J16" s="2"/>
      <c r="K16" s="2"/>
      <c r="L16" s="2"/>
      <c r="M16" s="2"/>
      <c r="N16" s="2"/>
      <c r="O16" s="2"/>
      <c r="P16" s="2"/>
      <c r="Q16" s="2"/>
      <c r="R16" s="2"/>
      <c r="T16" s="11"/>
    </row>
    <row r="17" spans="1:20" ht="27.75" customHeight="1" thickBot="1">
      <c r="A17" s="440" t="s">
        <v>145</v>
      </c>
      <c r="B17" s="440"/>
      <c r="C17" s="440"/>
      <c r="D17" s="440"/>
      <c r="E17" s="464" t="str">
        <f>IF('2b.  Complex Form Data Entry'!G39="N","NA",'2b.  Complex Form Data Entry'!G40)</f>
        <v>NA</v>
      </c>
      <c r="F17" s="465"/>
      <c r="G17" s="466"/>
      <c r="H17" s="399" t="s">
        <v>153</v>
      </c>
      <c r="I17" s="400"/>
      <c r="J17" s="400"/>
      <c r="K17" s="400"/>
      <c r="L17" s="400"/>
      <c r="M17" s="400"/>
      <c r="N17" s="310"/>
      <c r="O17" s="464" t="str">
        <f>IF('2b.  Complex Form Data Entry'!G39="N","NA",'2b.  Complex Form Data Entry'!G41)</f>
        <v>NA</v>
      </c>
      <c r="P17" s="465"/>
      <c r="Q17" s="465"/>
      <c r="R17" s="465"/>
      <c r="S17" s="466"/>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36" t="s">
        <v>33</v>
      </c>
      <c r="B19" s="436"/>
      <c r="C19" s="436"/>
      <c r="D19" s="436"/>
      <c r="E19" s="436"/>
      <c r="F19" s="436"/>
      <c r="G19" s="436"/>
      <c r="H19" s="436"/>
      <c r="I19" s="436"/>
      <c r="J19" s="436"/>
      <c r="K19" s="436"/>
      <c r="L19" s="436"/>
      <c r="M19" s="436"/>
      <c r="N19" s="436"/>
      <c r="O19" s="436"/>
      <c r="P19" s="436"/>
      <c r="Q19" s="436"/>
      <c r="R19" s="436"/>
      <c r="S19" s="436"/>
      <c r="T19" s="11"/>
    </row>
    <row r="20" spans="1:20" ht="3" customHeight="1" thickTop="1">
      <c r="A20" s="3"/>
      <c r="B20" s="3"/>
      <c r="D20" s="3"/>
      <c r="E20" s="2"/>
      <c r="F20" s="2"/>
      <c r="G20" s="2"/>
      <c r="H20" s="2"/>
      <c r="I20" s="2"/>
      <c r="J20" s="2"/>
      <c r="K20" s="2"/>
      <c r="L20" s="2"/>
      <c r="M20" s="2"/>
      <c r="N20" s="2"/>
      <c r="O20" s="2"/>
      <c r="P20" s="2"/>
      <c r="Q20" s="2"/>
      <c r="R20" s="2"/>
      <c r="T20" s="11"/>
    </row>
    <row r="21" spans="1:20" ht="15.75">
      <c r="A21" s="37" t="s">
        <v>115</v>
      </c>
      <c r="B21" s="2"/>
      <c r="D21" s="3"/>
      <c r="E21" s="3"/>
      <c r="F21" s="3"/>
      <c r="G21" s="3"/>
      <c r="H21" s="3"/>
      <c r="I21" s="3"/>
      <c r="J21" s="3"/>
      <c r="K21" s="3"/>
      <c r="L21" s="3"/>
      <c r="M21" s="3"/>
      <c r="N21" s="3"/>
      <c r="O21" s="3"/>
      <c r="P21" s="3"/>
      <c r="Q21" s="3"/>
      <c r="R21" s="3"/>
      <c r="T21" s="11"/>
    </row>
    <row r="22" spans="1:20" ht="3" customHeight="1">
      <c r="A22" s="184"/>
      <c r="B22" s="185"/>
      <c r="C22" s="185"/>
      <c r="D22" s="185"/>
      <c r="E22" s="185"/>
      <c r="F22" s="185"/>
      <c r="G22" s="185"/>
      <c r="H22" s="185"/>
      <c r="I22" s="185"/>
      <c r="J22" s="185"/>
      <c r="K22" s="185"/>
      <c r="L22" s="296"/>
      <c r="M22" s="185"/>
      <c r="N22" s="185"/>
      <c r="O22" s="296"/>
      <c r="P22" s="296"/>
      <c r="Q22" s="296"/>
      <c r="R22" s="296"/>
      <c r="S22" s="185"/>
      <c r="T22" s="11"/>
    </row>
    <row r="23" spans="1:20" ht="16.5" thickBot="1">
      <c r="A23" s="10" t="s">
        <v>146</v>
      </c>
      <c r="B23" s="10"/>
      <c r="C23" s="2"/>
      <c r="D23" s="3"/>
      <c r="E23" s="3"/>
      <c r="F23" s="3"/>
      <c r="G23" s="3"/>
      <c r="H23" s="3"/>
      <c r="I23" s="3"/>
      <c r="J23" s="3"/>
      <c r="K23" s="3"/>
      <c r="L23" s="3"/>
      <c r="M23" s="3"/>
      <c r="N23" s="3"/>
      <c r="O23" s="3"/>
      <c r="P23" s="3"/>
      <c r="Q23" s="3"/>
      <c r="R23" s="3"/>
      <c r="T23" s="11"/>
    </row>
    <row r="24" spans="1:20" ht="43.5" thickBot="1">
      <c r="A24" s="92" t="s">
        <v>18</v>
      </c>
      <c r="B24" s="93"/>
      <c r="C24" s="94"/>
      <c r="D24" s="95" t="s">
        <v>28</v>
      </c>
      <c r="E24" s="95" t="s">
        <v>29</v>
      </c>
      <c r="F24" s="95" t="s">
        <v>104</v>
      </c>
      <c r="G24" s="103" t="s">
        <v>11</v>
      </c>
      <c r="H24" s="95" t="s">
        <v>54</v>
      </c>
      <c r="I24" s="95" t="str">
        <f>'2b.  Complex Form Data Entry'!N57</f>
        <v>Sum of Revenues Prior to 2015</v>
      </c>
      <c r="J24" s="95">
        <f>'2b.  Complex Form Data Entry'!G19</f>
        <v>2015</v>
      </c>
      <c r="K24" s="96">
        <f>J24+1</f>
        <v>2016</v>
      </c>
      <c r="L24" s="96" t="str">
        <f>CONCATENATE(J24," / ",K24)</f>
        <v>2015 / 2016</v>
      </c>
      <c r="M24" s="96">
        <f>K24+1</f>
        <v>2017</v>
      </c>
      <c r="N24" s="96">
        <f>M24+1</f>
        <v>2018</v>
      </c>
      <c r="O24" s="96" t="str">
        <f>CONCATENATE(M24," / ",N24)</f>
        <v>2017 / 2018</v>
      </c>
      <c r="P24" s="96">
        <f>N24+1</f>
        <v>2019</v>
      </c>
      <c r="Q24" s="96">
        <f>P24+1</f>
        <v>2020</v>
      </c>
      <c r="R24" s="96" t="str">
        <f>CONCATENATE(P24," / ",Q24)</f>
        <v>2019 / 2020</v>
      </c>
      <c r="S24" s="97" t="s">
        <v>117</v>
      </c>
      <c r="T24" s="11"/>
    </row>
    <row r="25" spans="1:20" ht="13.5">
      <c r="A25" s="88" t="str">
        <f>IF('2b.  Complex Form Data Entry'!C58="","   ",'2b.  Complex Form Data Entry'!C58)</f>
        <v xml:space="preserve">   </v>
      </c>
      <c r="B25" s="78"/>
      <c r="C25" s="78"/>
      <c r="D25" s="177" t="str">
        <f>IF(A25="   ","   ",IF(A25='2b.  Complex Form Data Entry'!$G$21,'2b.  Complex Form Data Entry'!J$21,IF(A25='2b.  Complex Form Data Entry'!$G$22,'2b.  Complex Form Data Entry'!J$22,IF(A25='2b.  Complex Form Data Entry'!$G$23,'2b.  Complex Form Data Entry'!J$23,IF(A25='2b.  Complex Form Data Entry'!$G$24,'2b.  Complex Form Data Entry'!$J$24,IF(A25='2b.  Complex Form Data Entry'!$G$25,'2b.  Complex Form Data Entry'!J$25,IF(A25='2b.  Complex Form Data Entry'!$G$26,'2b.  Complex Form Data Entry'!J$26,"   ")))))))</f>
        <v xml:space="preserve">   </v>
      </c>
      <c r="E25" s="89" t="str">
        <f>IF(A25="   ","   ",IF(A25='2b.  Complex Form Data Entry'!$G$21,'2b.  Complex Form Data Entry'!K$21,IF(A25='2b.  Complex Form Data Entry'!$G$22,'2b.  Complex Form Data Entry'!K$22,IF(A25='2b.  Complex Form Data Entry'!$G$23,'2b.  Complex Form Data Entry'!K$23,IF(A25='2b.  Complex Form Data Entry'!$G$24,'2b.  Complex Form Data Entry'!$K$24,IF(A25='2b.  Complex Form Data Entry'!G$25,'2b.  Complex Form Data Entry'!K$25,IF(A25='2b.  Complex Form Data Entry'!G$26,'2b.  Complex Form Data Entry'!K$26,"   ")))))))</f>
        <v xml:space="preserve">   </v>
      </c>
      <c r="F25" s="177" t="str">
        <f>IF(A25="   ","   ",IF(A25='2b.  Complex Form Data Entry'!$G$21,'2b.  Complex Form Data Entry'!L$21,IF(A25='2b.  Complex Form Data Entry'!$G$22,'2b.  Complex Form Data Entry'!L$22,IF(A25='2b.  Complex Form Data Entry'!$G$23,'2b.  Complex Form Data Entry'!L$23,IF(A25='2b.  Complex Form Data Entry'!$G$24,'2b.  Complex Form Data Entry'!$L$24,IF(A25='2b.  Complex Form Data Entry'!G$25,'2b.  Complex Form Data Entry'!L$25,IF(A25='2b.  Complex Form Data Entry'!G$26,'2b.  Complex Form Data Entry'!L$26,"   ")))))))</f>
        <v xml:space="preserve">   </v>
      </c>
      <c r="G25" s="90" t="str">
        <f>IF(A25="","   ",'2b.  Complex Form Data Entry'!D58)</f>
        <v xml:space="preserve"> </v>
      </c>
      <c r="H25" s="196" t="str">
        <f>IF('2b.  Complex Form Data Entry'!E58="","   ",'2b.  Complex Form Data Entry'!E58)</f>
        <v xml:space="preserve">   </v>
      </c>
      <c r="I25" s="80">
        <f>'2b.  Complex Form Data Entry'!N58</f>
        <v>0</v>
      </c>
      <c r="J25" s="80">
        <f>'2b.  Complex Form Data Entry'!G58</f>
        <v>0</v>
      </c>
      <c r="K25" s="80">
        <f>'2b.  Complex Form Data Entry'!H58</f>
        <v>0</v>
      </c>
      <c r="L25" s="80">
        <f>J25+K25</f>
        <v>0</v>
      </c>
      <c r="M25" s="80">
        <f>'2b.  Complex Form Data Entry'!I58</f>
        <v>0</v>
      </c>
      <c r="N25" s="80">
        <f>'2b.  Complex Form Data Entry'!J58</f>
        <v>0</v>
      </c>
      <c r="O25" s="80">
        <f aca="true" t="shared" si="0" ref="O25:O31">M25+N25</f>
        <v>0</v>
      </c>
      <c r="P25" s="80">
        <f>'2b.  Complex Form Data Entry'!K58</f>
        <v>0</v>
      </c>
      <c r="Q25" s="80">
        <f>'2b.  Complex Form Data Entry'!L58</f>
        <v>0</v>
      </c>
      <c r="R25" s="80">
        <f aca="true" t="shared" si="1" ref="R25:R31">P25+Q25</f>
        <v>0</v>
      </c>
      <c r="S25" s="91">
        <f>'2b.  Complex Form Data Entry'!M58</f>
        <v>0</v>
      </c>
      <c r="T25" s="11"/>
    </row>
    <row r="26" spans="1:20" ht="13.5">
      <c r="A26" s="84" t="str">
        <f>IF('2b.  Complex Form Data Entry'!C59="","   ",'2b.  Complex Form Data Entry'!C59)</f>
        <v xml:space="preserve">   </v>
      </c>
      <c r="B26" s="75"/>
      <c r="C26" s="75"/>
      <c r="D26" s="177" t="str">
        <f>IF(A26="   ","   ",IF(A26='2b.  Complex Form Data Entry'!$G$21,'2b.  Complex Form Data Entry'!J$21,IF(A26='2b.  Complex Form Data Entry'!$G$22,'2b.  Complex Form Data Entry'!J$22,IF(A26='2b.  Complex Form Data Entry'!$G$23,'2b.  Complex Form Data Entry'!J$23,IF(A26='2b.  Complex Form Data Entry'!$G$24,'2b.  Complex Form Data Entry'!$J$24,IF(A26='2b.  Complex Form Data Entry'!$G$25,'2b.  Complex Form Data Entry'!J$25,IF(A26='2b.  Complex Form Data Entry'!$G$26,'2b.  Complex Form Data Entry'!J$26,"   ")))))))</f>
        <v xml:space="preserve">   </v>
      </c>
      <c r="E26" s="89" t="str">
        <f>IF(A26="   ","   ",IF(A26='2b.  Complex Form Data Entry'!$G$21,'2b.  Complex Form Data Entry'!K$21,IF(A26='2b.  Complex Form Data Entry'!$G$22,'2b.  Complex Form Data Entry'!K$22,IF(A26='2b.  Complex Form Data Entry'!$G$23,'2b.  Complex Form Data Entry'!K$23,IF(A26='2b.  Complex Form Data Entry'!$G$24,'2b.  Complex Form Data Entry'!$K$24,IF(A26='2b.  Complex Form Data Entry'!G$25,'2b.  Complex Form Data Entry'!K$25,IF(A26='2b.  Complex Form Data Entry'!G$26,'2b.  Complex Form Data Entry'!K$26,"   ")))))))</f>
        <v xml:space="preserve">   </v>
      </c>
      <c r="F26" s="177" t="str">
        <f>IF(A26="   ","   ",IF(A26='2b.  Complex Form Data Entry'!$G$21,'2b.  Complex Form Data Entry'!L$21,IF(A26='2b.  Complex Form Data Entry'!$G$22,'2b.  Complex Form Data Entry'!L$22,IF(A26='2b.  Complex Form Data Entry'!$G$23,'2b.  Complex Form Data Entry'!L$23,IF(A26='2b.  Complex Form Data Entry'!$G$24,'2b.  Complex Form Data Entry'!$L$24,IF(A26='2b.  Complex Form Data Entry'!G$25,'2b.  Complex Form Data Entry'!L$25,IF(A26='2b.  Complex Form Data Entry'!G$26,'2b.  Complex Form Data Entry'!L$26,"   ")))))))</f>
        <v xml:space="preserve">   </v>
      </c>
      <c r="G26" s="90" t="str">
        <f>IF(A26="","   ",'2b.  Complex Form Data Entry'!D59)</f>
        <v xml:space="preserve"> </v>
      </c>
      <c r="H26" s="76" t="str">
        <f>IF('2b.  Complex Form Data Entry'!E59="","   ",'2b.  Complex Form Data Entry'!E59)</f>
        <v xml:space="preserve">   </v>
      </c>
      <c r="I26" s="80">
        <f>'2b.  Complex Form Data Entry'!N59</f>
        <v>0</v>
      </c>
      <c r="J26" s="77">
        <f>'2b.  Complex Form Data Entry'!G59</f>
        <v>0</v>
      </c>
      <c r="K26" s="77">
        <f>'2b.  Complex Form Data Entry'!H59</f>
        <v>0</v>
      </c>
      <c r="L26" s="80">
        <f aca="true" t="shared" si="2" ref="L26:L31">J26+K26</f>
        <v>0</v>
      </c>
      <c r="M26" s="77">
        <f>'2b.  Complex Form Data Entry'!I59</f>
        <v>0</v>
      </c>
      <c r="N26" s="77">
        <f>'2b.  Complex Form Data Entry'!J59</f>
        <v>0</v>
      </c>
      <c r="O26" s="80">
        <f t="shared" si="0"/>
        <v>0</v>
      </c>
      <c r="P26" s="77">
        <f>'2b.  Complex Form Data Entry'!K59</f>
        <v>0</v>
      </c>
      <c r="Q26" s="77">
        <f>'2b.  Complex Form Data Entry'!L59</f>
        <v>0</v>
      </c>
      <c r="R26" s="80">
        <f t="shared" si="1"/>
        <v>0</v>
      </c>
      <c r="S26" s="87">
        <f>'2b.  Complex Form Data Entry'!M59</f>
        <v>0</v>
      </c>
      <c r="T26" s="11"/>
    </row>
    <row r="27" spans="1:20" ht="13.5">
      <c r="A27" s="84" t="str">
        <f>IF('2b.  Complex Form Data Entry'!C60="","   ",'2b.  Complex Form Data Entry'!C60)</f>
        <v xml:space="preserve">   </v>
      </c>
      <c r="B27" s="85"/>
      <c r="C27" s="85"/>
      <c r="D27" s="177" t="str">
        <f>IF(A27="   ","   ",IF(A27='2b.  Complex Form Data Entry'!$G$21,'2b.  Complex Form Data Entry'!J$21,IF(A27='2b.  Complex Form Data Entry'!$G$22,'2b.  Complex Form Data Entry'!J$22,IF(A27='2b.  Complex Form Data Entry'!$G$23,'2b.  Complex Form Data Entry'!J$23,IF(A27='2b.  Complex Form Data Entry'!$G$24,'2b.  Complex Form Data Entry'!$J$24,IF(A27='2b.  Complex Form Data Entry'!$G$25,'2b.  Complex Form Data Entry'!J$25,IF(A27='2b.  Complex Form Data Entry'!$G$26,'2b.  Complex Form Data Entry'!J$26,"   ")))))))</f>
        <v xml:space="preserve">   </v>
      </c>
      <c r="E27" s="89" t="str">
        <f>IF(A27="   ","   ",IF(A27='2b.  Complex Form Data Entry'!$G$21,'2b.  Complex Form Data Entry'!K$21,IF(A27='2b.  Complex Form Data Entry'!$G$22,'2b.  Complex Form Data Entry'!K$22,IF(A27='2b.  Complex Form Data Entry'!$G$23,'2b.  Complex Form Data Entry'!K$23,IF(A27='2b.  Complex Form Data Entry'!$G$24,'2b.  Complex Form Data Entry'!$K$24,IF(A27='2b.  Complex Form Data Entry'!G$25,'2b.  Complex Form Data Entry'!K$25,IF(A27='2b.  Complex Form Data Entry'!G$26,'2b.  Complex Form Data Entry'!K$26,"   ")))))))</f>
        <v xml:space="preserve">   </v>
      </c>
      <c r="F27" s="177" t="str">
        <f>IF(A27="   ","   ",IF(A27='2b.  Complex Form Data Entry'!$G$21,'2b.  Complex Form Data Entry'!L$21,IF(A27='2b.  Complex Form Data Entry'!$G$22,'2b.  Complex Form Data Entry'!L$22,IF(A27='2b.  Complex Form Data Entry'!$G$23,'2b.  Complex Form Data Entry'!L$23,IF(A27='2b.  Complex Form Data Entry'!$G$24,'2b.  Complex Form Data Entry'!$L$24,IF(A27='2b.  Complex Form Data Entry'!G$25,'2b.  Complex Form Data Entry'!L$25,IF(A27='2b.  Complex Form Data Entry'!G$26,'2b.  Complex Form Data Entry'!L$26,"   ")))))))</f>
        <v xml:space="preserve">   </v>
      </c>
      <c r="G27" s="90" t="str">
        <f>IF(A27="","   ",'2b.  Complex Form Data Entry'!D60)</f>
        <v xml:space="preserve"> </v>
      </c>
      <c r="H27" s="198" t="str">
        <f>IF('2b.  Complex Form Data Entry'!E60="","   ",'2b.  Complex Form Data Entry'!E60)</f>
        <v xml:space="preserve">   </v>
      </c>
      <c r="I27" s="80">
        <f>'2b.  Complex Form Data Entry'!N60</f>
        <v>0</v>
      </c>
      <c r="J27" s="77">
        <f>'2b.  Complex Form Data Entry'!G60</f>
        <v>0</v>
      </c>
      <c r="K27" s="77">
        <f>'2b.  Complex Form Data Entry'!H60</f>
        <v>0</v>
      </c>
      <c r="L27" s="80">
        <f t="shared" si="2"/>
        <v>0</v>
      </c>
      <c r="M27" s="77">
        <f>'2b.  Complex Form Data Entry'!I60</f>
        <v>0</v>
      </c>
      <c r="N27" s="77">
        <f>'2b.  Complex Form Data Entry'!J60</f>
        <v>0</v>
      </c>
      <c r="O27" s="80">
        <f t="shared" si="0"/>
        <v>0</v>
      </c>
      <c r="P27" s="77">
        <f>'2b.  Complex Form Data Entry'!K60</f>
        <v>0</v>
      </c>
      <c r="Q27" s="77">
        <f>'2b.  Complex Form Data Entry'!L60</f>
        <v>0</v>
      </c>
      <c r="R27" s="80">
        <f t="shared" si="1"/>
        <v>0</v>
      </c>
      <c r="S27" s="87">
        <f>'2b.  Complex Form Data Entry'!M60</f>
        <v>0</v>
      </c>
      <c r="T27" s="11"/>
    </row>
    <row r="28" spans="1:20" ht="13.5">
      <c r="A28" s="84" t="str">
        <f>IF('2b.  Complex Form Data Entry'!C61="","   ",'2b.  Complex Form Data Entry'!C61)</f>
        <v xml:space="preserve">   </v>
      </c>
      <c r="B28" s="85"/>
      <c r="C28" s="85"/>
      <c r="D28" s="177" t="str">
        <f>IF(A28="   ","   ",IF(A28='2b.  Complex Form Data Entry'!$G$21,'2b.  Complex Form Data Entry'!J$21,IF(A28='2b.  Complex Form Data Entry'!$G$22,'2b.  Complex Form Data Entry'!J$22,IF(A28='2b.  Complex Form Data Entry'!$G$23,'2b.  Complex Form Data Entry'!J$23,IF(A28='2b.  Complex Form Data Entry'!$G$24,'2b.  Complex Form Data Entry'!$J$24,IF(A28='2b.  Complex Form Data Entry'!$G$25,'2b.  Complex Form Data Entry'!J$25,IF(A28='2b.  Complex Form Data Entry'!$G$26,'2b.  Complex Form Data Entry'!J$26,"   ")))))))</f>
        <v xml:space="preserve">   </v>
      </c>
      <c r="E28" s="89" t="str">
        <f>IF(A28="   ","   ",IF(A28='2b.  Complex Form Data Entry'!$G$21,'2b.  Complex Form Data Entry'!K$21,IF(A28='2b.  Complex Form Data Entry'!$G$22,'2b.  Complex Form Data Entry'!K$22,IF(A28='2b.  Complex Form Data Entry'!$G$23,'2b.  Complex Form Data Entry'!K$23,IF(A28='2b.  Complex Form Data Entry'!$G$24,'2b.  Complex Form Data Entry'!$K$24,IF(A28='2b.  Complex Form Data Entry'!G$25,'2b.  Complex Form Data Entry'!K$25,IF(A28='2b.  Complex Form Data Entry'!G$26,'2b.  Complex Form Data Entry'!K$26,"   ")))))))</f>
        <v xml:space="preserve">   </v>
      </c>
      <c r="F28" s="177" t="str">
        <f>IF(A28="   ","   ",IF(A28='2b.  Complex Form Data Entry'!$G$21,'2b.  Complex Form Data Entry'!L$21,IF(A28='2b.  Complex Form Data Entry'!$G$22,'2b.  Complex Form Data Entry'!L$22,IF(A28='2b.  Complex Form Data Entry'!$G$23,'2b.  Complex Form Data Entry'!L$23,IF(A28='2b.  Complex Form Data Entry'!$G$24,'2b.  Complex Form Data Entry'!$L$24,IF(A28='2b.  Complex Form Data Entry'!G$25,'2b.  Complex Form Data Entry'!L$25,IF(A28='2b.  Complex Form Data Entry'!G$26,'2b.  Complex Form Data Entry'!L$26,"   ")))))))</f>
        <v xml:space="preserve">   </v>
      </c>
      <c r="G28" s="90" t="str">
        <f>IF(A28="","   ",'2b.  Complex Form Data Entry'!D61)</f>
        <v xml:space="preserve"> </v>
      </c>
      <c r="H28" s="198" t="str">
        <f>IF('2b.  Complex Form Data Entry'!E61="","   ",'2b.  Complex Form Data Entry'!E61)</f>
        <v xml:space="preserve">   </v>
      </c>
      <c r="I28" s="80">
        <f>'2b.  Complex Form Data Entry'!N61</f>
        <v>0</v>
      </c>
      <c r="J28" s="77">
        <f>'2b.  Complex Form Data Entry'!G61</f>
        <v>0</v>
      </c>
      <c r="K28" s="77">
        <f>'2b.  Complex Form Data Entry'!H61</f>
        <v>0</v>
      </c>
      <c r="L28" s="80">
        <f t="shared" si="2"/>
        <v>0</v>
      </c>
      <c r="M28" s="77">
        <f>'2b.  Complex Form Data Entry'!I61</f>
        <v>0</v>
      </c>
      <c r="N28" s="77">
        <f>'2b.  Complex Form Data Entry'!J61</f>
        <v>0</v>
      </c>
      <c r="O28" s="80">
        <f t="shared" si="0"/>
        <v>0</v>
      </c>
      <c r="P28" s="77">
        <f>'2b.  Complex Form Data Entry'!K61</f>
        <v>0</v>
      </c>
      <c r="Q28" s="77">
        <f>'2b.  Complex Form Data Entry'!L61</f>
        <v>0</v>
      </c>
      <c r="R28" s="80">
        <f t="shared" si="1"/>
        <v>0</v>
      </c>
      <c r="S28" s="87">
        <f>'2b.  Complex Form Data Entry'!M61</f>
        <v>0</v>
      </c>
      <c r="T28" s="11"/>
    </row>
    <row r="29" spans="1:20" ht="13.5">
      <c r="A29" s="84" t="str">
        <f>IF('2b.  Complex Form Data Entry'!C62="","   ",'2b.  Complex Form Data Entry'!C62)</f>
        <v xml:space="preserve">   </v>
      </c>
      <c r="B29" s="86"/>
      <c r="C29" s="86"/>
      <c r="D29" s="177" t="str">
        <f>IF(A29="   ","   ",IF(A29='2b.  Complex Form Data Entry'!$G$21,'2b.  Complex Form Data Entry'!J$21,IF(A29='2b.  Complex Form Data Entry'!$G$22,'2b.  Complex Form Data Entry'!J$22,IF(A29='2b.  Complex Form Data Entry'!$G$23,'2b.  Complex Form Data Entry'!J$23,IF(A29='2b.  Complex Form Data Entry'!$G$24,'2b.  Complex Form Data Entry'!$J$24,IF(A29='2b.  Complex Form Data Entry'!$G$25,'2b.  Complex Form Data Entry'!J$25,IF(A29='2b.  Complex Form Data Entry'!$G$26,'2b.  Complex Form Data Entry'!J$26,"   ")))))))</f>
        <v xml:space="preserve">   </v>
      </c>
      <c r="E29" s="89" t="str">
        <f>IF(A29="   ","   ",IF(A29='2b.  Complex Form Data Entry'!$G$21,'2b.  Complex Form Data Entry'!K$21,IF(A29='2b.  Complex Form Data Entry'!$G$22,'2b.  Complex Form Data Entry'!K$22,IF(A29='2b.  Complex Form Data Entry'!$G$23,'2b.  Complex Form Data Entry'!K$23,IF(A29='2b.  Complex Form Data Entry'!$G$24,'2b.  Complex Form Data Entry'!$K$24,IF(A29='2b.  Complex Form Data Entry'!G$25,'2b.  Complex Form Data Entry'!K$25,IF(A29='2b.  Complex Form Data Entry'!G$26,'2b.  Complex Form Data Entry'!K$26,"   ")))))))</f>
        <v xml:space="preserve">   </v>
      </c>
      <c r="F29" s="177" t="str">
        <f>IF(A29="   ","   ",IF(A29='2b.  Complex Form Data Entry'!$G$21,'2b.  Complex Form Data Entry'!L$21,IF(A29='2b.  Complex Form Data Entry'!$G$22,'2b.  Complex Form Data Entry'!L$22,IF(A29='2b.  Complex Form Data Entry'!$G$23,'2b.  Complex Form Data Entry'!L$23,IF(A29='2b.  Complex Form Data Entry'!$G$24,'2b.  Complex Form Data Entry'!$L$24,IF(A29='2b.  Complex Form Data Entry'!G$25,'2b.  Complex Form Data Entry'!L$25,IF(A29='2b.  Complex Form Data Entry'!G$26,'2b.  Complex Form Data Entry'!L$26,"   ")))))))</f>
        <v xml:space="preserve">   </v>
      </c>
      <c r="G29" s="90" t="str">
        <f>IF(A29="","   ",'2b.  Complex Form Data Entry'!D62)</f>
        <v xml:space="preserve"> </v>
      </c>
      <c r="H29" s="198" t="str">
        <f>IF('2b.  Complex Form Data Entry'!E62="","   ",'2b.  Complex Form Data Entry'!E62)</f>
        <v xml:space="preserve">   </v>
      </c>
      <c r="I29" s="80">
        <f>'2b.  Complex Form Data Entry'!N62</f>
        <v>0</v>
      </c>
      <c r="J29" s="77">
        <f>'2b.  Complex Form Data Entry'!G62</f>
        <v>0</v>
      </c>
      <c r="K29" s="77">
        <f>'2b.  Complex Form Data Entry'!H62</f>
        <v>0</v>
      </c>
      <c r="L29" s="80">
        <f t="shared" si="2"/>
        <v>0</v>
      </c>
      <c r="M29" s="77">
        <f>'2b.  Complex Form Data Entry'!I62</f>
        <v>0</v>
      </c>
      <c r="N29" s="77">
        <f>'2b.  Complex Form Data Entry'!J62</f>
        <v>0</v>
      </c>
      <c r="O29" s="80">
        <f t="shared" si="0"/>
        <v>0</v>
      </c>
      <c r="P29" s="77">
        <f>'2b.  Complex Form Data Entry'!K62</f>
        <v>0</v>
      </c>
      <c r="Q29" s="77">
        <f>'2b.  Complex Form Data Entry'!L62</f>
        <v>0</v>
      </c>
      <c r="R29" s="80">
        <f t="shared" si="1"/>
        <v>0</v>
      </c>
      <c r="S29" s="87">
        <f>'2b.  Complex Form Data Entry'!M62</f>
        <v>0</v>
      </c>
      <c r="T29" s="11"/>
    </row>
    <row r="30" spans="1:20" ht="13.5">
      <c r="A30" s="84" t="str">
        <f>IF('2b.  Complex Form Data Entry'!C63="","   ",'2b.  Complex Form Data Entry'!C63)</f>
        <v xml:space="preserve">   </v>
      </c>
      <c r="B30" s="86"/>
      <c r="C30" s="86"/>
      <c r="D30" s="177" t="str">
        <f>IF(A30="   ","   ",IF(A30='2b.  Complex Form Data Entry'!$G$21,'2b.  Complex Form Data Entry'!J$21,IF(A30='2b.  Complex Form Data Entry'!$G$22,'2b.  Complex Form Data Entry'!J$22,IF(A30='2b.  Complex Form Data Entry'!$G$23,'2b.  Complex Form Data Entry'!J$23,IF(A30='2b.  Complex Form Data Entry'!$G$24,'2b.  Complex Form Data Entry'!$J$24,IF(A30='2b.  Complex Form Data Entry'!$G$25,'2b.  Complex Form Data Entry'!J$25,IF(A30='2b.  Complex Form Data Entry'!$G$26,'2b.  Complex Form Data Entry'!J$26,"   ")))))))</f>
        <v xml:space="preserve">   </v>
      </c>
      <c r="E30" s="89" t="str">
        <f>IF(A30="   ","   ",IF(A30='2b.  Complex Form Data Entry'!$G$21,'2b.  Complex Form Data Entry'!K$21,IF(A30='2b.  Complex Form Data Entry'!$G$22,'2b.  Complex Form Data Entry'!K$22,IF(A30='2b.  Complex Form Data Entry'!$G$23,'2b.  Complex Form Data Entry'!K$23,IF(A30='2b.  Complex Form Data Entry'!$G$24,'2b.  Complex Form Data Entry'!$K$24,IF(A30='2b.  Complex Form Data Entry'!G$25,'2b.  Complex Form Data Entry'!K$25,IF(A30='2b.  Complex Form Data Entry'!G$26,'2b.  Complex Form Data Entry'!K$26,"   ")))))))</f>
        <v xml:space="preserve">   </v>
      </c>
      <c r="F30" s="177" t="str">
        <f>IF(A30="   ","   ",IF(A30='2b.  Complex Form Data Entry'!$G$21,'2b.  Complex Form Data Entry'!L$21,IF(A30='2b.  Complex Form Data Entry'!$G$22,'2b.  Complex Form Data Entry'!L$22,IF(A30='2b.  Complex Form Data Entry'!$G$23,'2b.  Complex Form Data Entry'!L$23,IF(A30='2b.  Complex Form Data Entry'!$G$24,'2b.  Complex Form Data Entry'!$L$24,IF(A30='2b.  Complex Form Data Entry'!G$25,'2b.  Complex Form Data Entry'!L$25,IF(A30='2b.  Complex Form Data Entry'!G$26,'2b.  Complex Form Data Entry'!L$26,"   ")))))))</f>
        <v xml:space="preserve">   </v>
      </c>
      <c r="G30" s="90" t="str">
        <f>IF(A30="","   ",'2b.  Complex Form Data Entry'!D63)</f>
        <v xml:space="preserve"> </v>
      </c>
      <c r="H30" s="198" t="str">
        <f>IF('2b.  Complex Form Data Entry'!E63="","   ",'2b.  Complex Form Data Entry'!E63)</f>
        <v xml:space="preserve">   </v>
      </c>
      <c r="I30" s="80">
        <f>'2b.  Complex Form Data Entry'!N63</f>
        <v>0</v>
      </c>
      <c r="J30" s="77">
        <f>'2b.  Complex Form Data Entry'!G63</f>
        <v>0</v>
      </c>
      <c r="K30" s="77">
        <f>'2b.  Complex Form Data Entry'!H63</f>
        <v>0</v>
      </c>
      <c r="L30" s="80">
        <f t="shared" si="2"/>
        <v>0</v>
      </c>
      <c r="M30" s="77">
        <f>'2b.  Complex Form Data Entry'!I63</f>
        <v>0</v>
      </c>
      <c r="N30" s="101">
        <f>'2b.  Complex Form Data Entry'!J63</f>
        <v>0</v>
      </c>
      <c r="O30" s="80">
        <f t="shared" si="0"/>
        <v>0</v>
      </c>
      <c r="P30" s="101">
        <f>'2b.  Complex Form Data Entry'!K63</f>
        <v>0</v>
      </c>
      <c r="Q30" s="101">
        <f>'2b.  Complex Form Data Entry'!L63</f>
        <v>0</v>
      </c>
      <c r="R30" s="80">
        <f t="shared" si="1"/>
        <v>0</v>
      </c>
      <c r="S30" s="87">
        <f>'2b.  Complex Form Data Entry'!M63</f>
        <v>0</v>
      </c>
      <c r="T30" s="11"/>
    </row>
    <row r="31" spans="1:20" ht="14.25" thickBot="1">
      <c r="A31" s="6"/>
      <c r="B31" s="7"/>
      <c r="C31" s="290" t="s">
        <v>4</v>
      </c>
      <c r="D31" s="8"/>
      <c r="E31" s="8"/>
      <c r="F31" s="8"/>
      <c r="G31" s="8"/>
      <c r="H31" s="199"/>
      <c r="I31" s="56">
        <f aca="true" t="shared" si="3" ref="I31:S31">SUM(I25:I30)</f>
        <v>0</v>
      </c>
      <c r="J31" s="56">
        <f t="shared" si="3"/>
        <v>0</v>
      </c>
      <c r="K31" s="56">
        <f t="shared" si="3"/>
        <v>0</v>
      </c>
      <c r="L31" s="56">
        <f t="shared" si="2"/>
        <v>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5" thickBot="1">
      <c r="A33" s="9" t="s">
        <v>148</v>
      </c>
      <c r="B33" s="9"/>
      <c r="C33" s="2"/>
      <c r="D33" s="2"/>
      <c r="E33" s="3"/>
      <c r="F33" s="3"/>
      <c r="G33" s="3"/>
      <c r="H33" s="3"/>
      <c r="I33" s="3"/>
      <c r="J33" s="70"/>
      <c r="K33" s="3"/>
      <c r="L33" s="3"/>
      <c r="M33" s="3"/>
      <c r="N33" s="3"/>
      <c r="O33" s="3"/>
      <c r="P33" s="3"/>
      <c r="Q33" s="3"/>
      <c r="R33" s="3"/>
      <c r="T33" s="11"/>
    </row>
    <row r="34" spans="1:20" ht="43.5" thickBot="1">
      <c r="A34" s="92" t="s">
        <v>51</v>
      </c>
      <c r="B34" s="93"/>
      <c r="C34" s="94"/>
      <c r="D34" s="95" t="s">
        <v>28</v>
      </c>
      <c r="E34" s="96" t="s">
        <v>5</v>
      </c>
      <c r="F34" s="95" t="s">
        <v>104</v>
      </c>
      <c r="G34" s="95" t="s">
        <v>11</v>
      </c>
      <c r="H34" s="95" t="s">
        <v>22</v>
      </c>
      <c r="I34" s="95" t="str">
        <f>'2b.  Complex Form Data Entry'!N81</f>
        <v>Sum of Expenditures Prior to 2015</v>
      </c>
      <c r="J34" s="95">
        <f>'2b.  Complex Form Data Entry'!G19</f>
        <v>2015</v>
      </c>
      <c r="K34" s="96">
        <f>J34+1</f>
        <v>2016</v>
      </c>
      <c r="L34" s="96" t="str">
        <f>CONCATENATE(J34," / ",K34)</f>
        <v>2015 / 2016</v>
      </c>
      <c r="M34" s="96">
        <f>K34+1</f>
        <v>2017</v>
      </c>
      <c r="N34" s="96">
        <f>M34+1</f>
        <v>2018</v>
      </c>
      <c r="O34" s="96" t="str">
        <f>CONCATENATE(M34," / ",N34)</f>
        <v>2017 / 2018</v>
      </c>
      <c r="P34" s="96">
        <f>N34+1</f>
        <v>2019</v>
      </c>
      <c r="Q34" s="96">
        <f>P34+1</f>
        <v>2020</v>
      </c>
      <c r="R34" s="96" t="str">
        <f>CONCATENATE(P34," / ",Q34)</f>
        <v>2019 / 2020</v>
      </c>
      <c r="S34" s="97" t="s">
        <v>117</v>
      </c>
      <c r="T34" s="12"/>
    </row>
    <row r="35" spans="1:20" ht="13.5">
      <c r="A35" s="405" t="str">
        <f>IF('2b.  Complex Form Data Entry'!E80="","   ",'2b.  Complex Form Data Entry'!E80)</f>
        <v xml:space="preserve">   </v>
      </c>
      <c r="B35" s="406"/>
      <c r="C35" s="407"/>
      <c r="D35" s="177" t="str">
        <f>IF(A35="   ","   ",IF(A35='2b.  Complex Form Data Entry'!$G$21,'2b.  Complex Form Data Entry'!J$21,IF(A35='2b.  Complex Form Data Entry'!$G$22,'2b.  Complex Form Data Entry'!J$22,IF(A35='2b.  Complex Form Data Entry'!$G$23,'2b.  Complex Form Data Entry'!J$23,IF(A35='2b.  Complex Form Data Entry'!$G$24,'2b.  Complex Form Data Entry'!$J$24,IF(A35='2b.  Complex Form Data Entry'!$G$25,'2b.  Complex Form Data Entry'!J$25,IF(A35='2b.  Complex Form Data Entry'!$G$26,'2b.  Complex Form Data Entry'!J$26,"   ")))))))</f>
        <v xml:space="preserve">   </v>
      </c>
      <c r="E35" s="89" t="str">
        <f>IF(A35="   ","   ",IF(A35='2b.  Complex Form Data Entry'!$G$21,'2b.  Complex Form Data Entry'!K$21,IF(A35='2b.  Complex Form Data Entry'!$G$22,'2b.  Complex Form Data Entry'!K$22,IF(A35='2b.  Complex Form Data Entry'!$G$23,'2b.  Complex Form Data Entry'!K$23,IF(A35='2b.  Complex Form Data Entry'!$G$24,'2b.  Complex Form Data Entry'!$K$24,IF(A35='2b.  Complex Form Data Entry'!G$25,'2b.  Complex Form Data Entry'!K$25,IF(A35='2b.  Complex Form Data Entry'!G$26,'2b.  Complex Form Data Entry'!K$26,"   ")))))))</f>
        <v xml:space="preserve">   </v>
      </c>
      <c r="F35" s="177" t="str">
        <f>IF(A35="   ","   ",IF(A35='2b.  Complex Form Data Entry'!$G$21,'2b.  Complex Form Data Entry'!L$21,IF(A35='2b.  Complex Form Data Entry'!$G$22,'2b.  Complex Form Data Entry'!L$22,IF(A35='2b.  Complex Form Data Entry'!$G$23,'2b.  Complex Form Data Entry'!L$23,IF(A35='2b.  Complex Form Data Entry'!$G$24,'2b.  Complex Form Data Entry'!$L$24,IF(A35='2b.  Complex Form Data Entry'!G$25,'2b.  Complex Form Data Entry'!L$25,IF(A35='2b.  Complex Form Data Entry'!G$26,'2b.  Complex Form Data Entry'!L$26,"   ")))))))</f>
        <v xml:space="preserve">   </v>
      </c>
      <c r="G35" s="79" t="str">
        <f>IF('2b.  Complex Form Data Entry'!I80="","   ",'2b.  Complex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IF('2b.  Complex Form Data Entry'!E82="","  ",'2b.  Complex Form Data Entry'!E82)</f>
        <v xml:space="preserve">  </v>
      </c>
      <c r="I36" s="80">
        <f>'2b.  Complex Form Data Entry'!N82</f>
        <v>0</v>
      </c>
      <c r="J36" s="80">
        <f>'2b.  Complex Form Data Entry'!G82</f>
        <v>0</v>
      </c>
      <c r="K36" s="80">
        <f>'2b.  Complex Form Data Entry'!H82</f>
        <v>0</v>
      </c>
      <c r="L36" s="80">
        <f>J36+K36</f>
        <v>0</v>
      </c>
      <c r="M36" s="80">
        <f>'2b.  Complex Form Data Entry'!I82</f>
        <v>0</v>
      </c>
      <c r="N36" s="80">
        <f>'2b.  Complex Form Data Entry'!J82</f>
        <v>0</v>
      </c>
      <c r="O36" s="80">
        <f aca="true" t="shared" si="5" ref="O36:O43">M36+N36</f>
        <v>0</v>
      </c>
      <c r="P36" s="80">
        <f>'2b.  Complex Form Data Entry'!K82</f>
        <v>0</v>
      </c>
      <c r="Q36" s="80">
        <f>'2b.  Complex Form Data Entry'!L82</f>
        <v>0</v>
      </c>
      <c r="R36" s="80">
        <f aca="true" t="shared" si="6" ref="R36:R43">P36+Q36</f>
        <v>0</v>
      </c>
      <c r="S36" s="83">
        <f>'2b.  Complex Form Data Entry'!M82</f>
        <v>0</v>
      </c>
      <c r="T36" s="12"/>
    </row>
    <row r="37" spans="1:20" ht="13.5" customHeight="1">
      <c r="A37" s="16"/>
      <c r="B37" s="50" t="s">
        <v>25</v>
      </c>
      <c r="C37" s="20"/>
      <c r="D37" s="45"/>
      <c r="E37" s="45"/>
      <c r="F37" s="45"/>
      <c r="G37" s="45"/>
      <c r="H37" s="200" t="str">
        <f>IF('2b.  Complex Form Data Entry'!E83="","  ",'2b.  Complex Form Data Entry'!E83)</f>
        <v xml:space="preserve">  </v>
      </c>
      <c r="I37" s="80">
        <f>'2b.  Complex Form Data Entry'!N83</f>
        <v>0</v>
      </c>
      <c r="J37" s="80">
        <f>'2b.  Complex Form Data Entry'!G83</f>
        <v>0</v>
      </c>
      <c r="K37" s="80">
        <f>'2b.  Complex Form Data Entry'!H83</f>
        <v>0</v>
      </c>
      <c r="L37" s="80">
        <f aca="true" t="shared" si="7" ref="L37:L43">J37+K37</f>
        <v>0</v>
      </c>
      <c r="M37" s="80">
        <f>'2b.  Complex Form Data Entry'!I83</f>
        <v>0</v>
      </c>
      <c r="N37" s="80">
        <f>'2b.  Complex Form Data Entry'!J83</f>
        <v>0</v>
      </c>
      <c r="O37" s="80">
        <f t="shared" si="5"/>
        <v>0</v>
      </c>
      <c r="P37" s="80">
        <f>'2b.  Complex Form Data Entry'!K83</f>
        <v>0</v>
      </c>
      <c r="Q37" s="80">
        <f>'2b.  Complex Form Data Entry'!L83</f>
        <v>0</v>
      </c>
      <c r="R37" s="80">
        <f t="shared" si="6"/>
        <v>0</v>
      </c>
      <c r="S37" s="83">
        <f>'2b.  Complex Form Data Entry'!M83</f>
        <v>0</v>
      </c>
      <c r="T37" s="12"/>
    </row>
    <row r="38" spans="1:20" ht="13.5" customHeight="1">
      <c r="A38" s="16"/>
      <c r="B38" s="50" t="s">
        <v>53</v>
      </c>
      <c r="C38" s="20"/>
      <c r="D38" s="45"/>
      <c r="E38" s="45"/>
      <c r="F38" s="45"/>
      <c r="G38" s="45"/>
      <c r="H38" s="200" t="str">
        <f>IF('2b.  Complex Form Data Entry'!E84="","  ",'2b.  Complex Form Data Entry'!E84)</f>
        <v xml:space="preserve">  </v>
      </c>
      <c r="I38" s="80">
        <f>'2b.  Complex Form Data Entry'!N84</f>
        <v>0</v>
      </c>
      <c r="J38" s="80">
        <f>'2b.  Complex Form Data Entry'!G84</f>
        <v>0</v>
      </c>
      <c r="K38" s="80">
        <f>'2b.  Complex Form Data Entry'!H84</f>
        <v>0</v>
      </c>
      <c r="L38" s="80">
        <f t="shared" si="7"/>
        <v>0</v>
      </c>
      <c r="M38" s="80">
        <f>'2b.  Complex Form Data Entry'!I84</f>
        <v>0</v>
      </c>
      <c r="N38" s="80">
        <f>'2b.  Complex Form Data Entry'!J84</f>
        <v>0</v>
      </c>
      <c r="O38" s="80">
        <f t="shared" si="5"/>
        <v>0</v>
      </c>
      <c r="P38" s="80">
        <f>'2b.  Complex Form Data Entry'!K84</f>
        <v>0</v>
      </c>
      <c r="Q38" s="80">
        <f>'2b.  Complex Form Data Entry'!L84</f>
        <v>0</v>
      </c>
      <c r="R38" s="80">
        <f t="shared" si="6"/>
        <v>0</v>
      </c>
      <c r="S38" s="83">
        <f>'2b.  Complex Form Data Entry'!M84</f>
        <v>0</v>
      </c>
      <c r="T38" s="12"/>
    </row>
    <row r="39" spans="1:20" ht="13.5" customHeight="1">
      <c r="A39" s="16"/>
      <c r="B39" s="395" t="s">
        <v>55</v>
      </c>
      <c r="C39" s="396"/>
      <c r="D39" s="45"/>
      <c r="E39" s="45"/>
      <c r="F39" s="45"/>
      <c r="G39" s="45"/>
      <c r="H39" s="200" t="str">
        <f>IF('2b.  Complex Form Data Entry'!E85="","  ",'2b.  Complex Form Data Entry'!E85)</f>
        <v xml:space="preserve">  </v>
      </c>
      <c r="I39" s="80">
        <f>'2b.  Complex Form Data Entry'!N85</f>
        <v>0</v>
      </c>
      <c r="J39" s="80">
        <f>'2b.  Complex Form Data Entry'!G85</f>
        <v>0</v>
      </c>
      <c r="K39" s="80">
        <f>'2b.  Complex Form Data Entry'!H85</f>
        <v>0</v>
      </c>
      <c r="L39" s="80">
        <f t="shared" si="7"/>
        <v>0</v>
      </c>
      <c r="M39" s="80">
        <f>'2b.  Complex Form Data Entry'!I85</f>
        <v>0</v>
      </c>
      <c r="N39" s="80">
        <f>'2b.  Complex Form Data Entry'!J85</f>
        <v>0</v>
      </c>
      <c r="O39" s="80">
        <f t="shared" si="5"/>
        <v>0</v>
      </c>
      <c r="P39" s="80">
        <f>'2b.  Complex Form Data Entry'!K85</f>
        <v>0</v>
      </c>
      <c r="Q39" s="80">
        <f>'2b.  Complex Form Data Entry'!L85</f>
        <v>0</v>
      </c>
      <c r="R39" s="80">
        <f t="shared" si="6"/>
        <v>0</v>
      </c>
      <c r="S39" s="83">
        <f>'2b.  Complex Form Data Entry'!M85</f>
        <v>0</v>
      </c>
      <c r="T39" s="12"/>
    </row>
    <row r="40" spans="1:20" ht="13.5" customHeight="1">
      <c r="A40" s="16"/>
      <c r="B40" s="397" t="s">
        <v>56</v>
      </c>
      <c r="C40" s="398"/>
      <c r="D40" s="45"/>
      <c r="E40" s="45"/>
      <c r="F40" s="45"/>
      <c r="G40" s="45"/>
      <c r="H40" s="200" t="str">
        <f>IF('2b.  Complex Form Data Entry'!E86="","  ",'2b.  Complex Form Data Entry'!E86)</f>
        <v xml:space="preserve">  </v>
      </c>
      <c r="I40" s="80">
        <f>'2b.  Complex Form Data Entry'!N86</f>
        <v>0</v>
      </c>
      <c r="J40" s="80">
        <f>'2b.  Complex Form Data Entry'!G86</f>
        <v>0</v>
      </c>
      <c r="K40" s="80">
        <f>'2b.  Complex Form Data Entry'!H86</f>
        <v>0</v>
      </c>
      <c r="L40" s="80">
        <f t="shared" si="7"/>
        <v>0</v>
      </c>
      <c r="M40" s="80">
        <f>'2b.  Complex Form Data Entry'!I86</f>
        <v>0</v>
      </c>
      <c r="N40" s="80">
        <f>'2b.  Complex Form Data Entry'!J86</f>
        <v>0</v>
      </c>
      <c r="O40" s="80">
        <f t="shared" si="5"/>
        <v>0</v>
      </c>
      <c r="P40" s="80">
        <f>'2b.  Complex Form Data Entry'!K86</f>
        <v>0</v>
      </c>
      <c r="Q40" s="80">
        <f>'2b.  Complex Form Data Entry'!L86</f>
        <v>0</v>
      </c>
      <c r="R40" s="80">
        <f t="shared" si="6"/>
        <v>0</v>
      </c>
      <c r="S40" s="83">
        <f>'2b.  Complex Form Data Entry'!M86</f>
        <v>0</v>
      </c>
      <c r="T40" s="12"/>
    </row>
    <row r="41" spans="1:20" ht="13.5" customHeight="1">
      <c r="A41" s="16"/>
      <c r="B41" s="395" t="s">
        <v>57</v>
      </c>
      <c r="C41" s="396"/>
      <c r="D41" s="45"/>
      <c r="E41" s="45"/>
      <c r="F41" s="45"/>
      <c r="G41" s="45"/>
      <c r="H41" s="200" t="str">
        <f>IF('2b.  Complex Form Data Entry'!E87="","  ",'2b.  Complex Form Data Entry'!E87)</f>
        <v xml:space="preserve">  </v>
      </c>
      <c r="I41" s="80">
        <f>'2b.  Complex Form Data Entry'!N87</f>
        <v>0</v>
      </c>
      <c r="J41" s="80">
        <f>'2b.  Complex Form Data Entry'!G87</f>
        <v>0</v>
      </c>
      <c r="K41" s="80">
        <f>'2b.  Complex Form Data Entry'!H87</f>
        <v>0</v>
      </c>
      <c r="L41" s="80">
        <f t="shared" si="7"/>
        <v>0</v>
      </c>
      <c r="M41" s="80">
        <f>'2b.  Complex Form Data Entry'!I87</f>
        <v>0</v>
      </c>
      <c r="N41" s="80">
        <f>'2b.  Complex Form Data Entry'!J87</f>
        <v>0</v>
      </c>
      <c r="O41" s="80">
        <f t="shared" si="5"/>
        <v>0</v>
      </c>
      <c r="P41" s="80">
        <f>'2b.  Complex Form Data Entry'!K87</f>
        <v>0</v>
      </c>
      <c r="Q41" s="80">
        <f>'2b.  Complex Form Data Entry'!L87</f>
        <v>0</v>
      </c>
      <c r="R41" s="80">
        <f t="shared" si="6"/>
        <v>0</v>
      </c>
      <c r="S41" s="83">
        <f>'2b.  Complex Form Data Entry'!M87</f>
        <v>0</v>
      </c>
      <c r="T41" s="12"/>
    </row>
    <row r="42" spans="1:20" ht="13.5" customHeight="1">
      <c r="A42" s="16"/>
      <c r="B42" s="411" t="s">
        <v>26</v>
      </c>
      <c r="C42" s="412"/>
      <c r="D42" s="45"/>
      <c r="E42" s="45"/>
      <c r="F42" s="45"/>
      <c r="G42" s="45"/>
      <c r="H42" s="200" t="str">
        <f>IF('2b.  Complex Form Data Entry'!E88="","  ",'2b.  Complex Form Data Entry'!E88)</f>
        <v xml:space="preserve">  </v>
      </c>
      <c r="I42" s="80">
        <f>'2b.  Complex Form Data Entry'!N88</f>
        <v>0</v>
      </c>
      <c r="J42" s="80">
        <f>'2b.  Complex Form Data Entry'!G88</f>
        <v>0</v>
      </c>
      <c r="K42" s="80">
        <f>'2b.  Complex Form Data Entry'!H88</f>
        <v>0</v>
      </c>
      <c r="L42" s="80">
        <f t="shared" si="7"/>
        <v>0</v>
      </c>
      <c r="M42" s="80">
        <f>'2b.  Complex Form Data Entry'!I88</f>
        <v>0</v>
      </c>
      <c r="N42" s="80">
        <f>'2b.  Complex Form Data Entry'!J88</f>
        <v>0</v>
      </c>
      <c r="O42" s="80">
        <f t="shared" si="5"/>
        <v>0</v>
      </c>
      <c r="P42" s="80">
        <f>'2b.  Complex Form Data Entry'!K88</f>
        <v>0</v>
      </c>
      <c r="Q42" s="80">
        <f>'2b.  Complex Form Data Entry'!L88</f>
        <v>0</v>
      </c>
      <c r="R42" s="80">
        <f t="shared" si="6"/>
        <v>0</v>
      </c>
      <c r="S42" s="83">
        <f>'2b.  Complex Form Data Entry'!M88</f>
        <v>0</v>
      </c>
      <c r="T42" s="12"/>
    </row>
    <row r="43" spans="1:20" ht="13.5">
      <c r="A43" s="26"/>
      <c r="B43" s="27"/>
      <c r="C43" s="28" t="s">
        <v>12</v>
      </c>
      <c r="D43" s="29"/>
      <c r="E43" s="29"/>
      <c r="F43" s="29"/>
      <c r="G43" s="29"/>
      <c r="H43" s="201"/>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5">
      <c r="A45" s="408" t="str">
        <f>IF('2b.  Complex Form Data Entry'!E91="","   ",'2b.  Complex Form Data Entry'!E91)</f>
        <v xml:space="preserve">   </v>
      </c>
      <c r="B45" s="409"/>
      <c r="C45" s="410"/>
      <c r="D45" s="177" t="str">
        <f>IF(A45="   ","   ",IF(A45='2b.  Complex Form Data Entry'!$G$21,'2b.  Complex Form Data Entry'!J$21,IF(A45='2b.  Complex Form Data Entry'!$G$22,'2b.  Complex Form Data Entry'!J$22,IF(A45='2b.  Complex Form Data Entry'!$G$23,'2b.  Complex Form Data Entry'!J$23,IF(A45='2b.  Complex Form Data Entry'!$G$24,'2b.  Complex Form Data Entry'!$J$24,IF(A45='2b.  Complex Form Data Entry'!$G$25,'2b.  Complex Form Data Entry'!J$25,IF(A45='2b.  Complex Form Data Entry'!$G$26,'2b.  Complex Form Data Entry'!J$26,"   ")))))))</f>
        <v xml:space="preserve">   </v>
      </c>
      <c r="E45" s="89" t="str">
        <f>IF(A45="   ","   ",IF(A45='2b.  Complex Form Data Entry'!$G$21,'2b.  Complex Form Data Entry'!K$21,IF(A45='2b.  Complex Form Data Entry'!$G$22,'2b.  Complex Form Data Entry'!K$22,IF(A45='2b.  Complex Form Data Entry'!$G$23,'2b.  Complex Form Data Entry'!K$23,IF(A45='2b.  Complex Form Data Entry'!$G$24,'2b.  Complex Form Data Entry'!$K$24,IF(A45='2b.  Complex Form Data Entry'!G$25,'2b.  Complex Form Data Entry'!K$25,IF(A45='2b.  Complex Form Data Entry'!G$26,'2b.  Complex Form Data Entry'!K$26,"   ")))))))</f>
        <v xml:space="preserve">   </v>
      </c>
      <c r="F45" s="177" t="str">
        <f>IF(A45="   ","   ",IF(A45='2b.  Complex Form Data Entry'!$G$21,'2b.  Complex Form Data Entry'!L$21,IF(A45='2b.  Complex Form Data Entry'!$G$22,'2b.  Complex Form Data Entry'!L$22,IF(A45='2b.  Complex Form Data Entry'!$G$23,'2b.  Complex Form Data Entry'!L$23,IF(A45='2b.  Complex Form Data Entry'!$G$24,'2b.  Complex Form Data Entry'!$L$24,IF(A45='2b.  Complex Form Data Entry'!G$25,'2b.  Complex Form Data Entry'!L$25,IF(A45='2b.  Complex Form Data Entry'!G$26,'2b.  Complex Form Data Entry'!L$26,"   ")))))))</f>
        <v xml:space="preserve">   </v>
      </c>
      <c r="G45" s="79" t="str">
        <f>IF('2b.  Complex Form Data Entry'!I91="","   ",'2b.  Complex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IF('2b.  Complex Form Data Entry'!E93="","  ",'2b.  Complex Form Data Entry'!E93)</f>
        <v xml:space="preserve">  </v>
      </c>
      <c r="I46" s="81">
        <f>'2b.  Complex Form Data Entry'!N93</f>
        <v>0</v>
      </c>
      <c r="J46" s="81">
        <f>'2b.  Complex Form Data Entry'!G93</f>
        <v>0</v>
      </c>
      <c r="K46" s="81">
        <f>'2b.  Complex Form Data Entry'!H93</f>
        <v>0</v>
      </c>
      <c r="L46" s="80">
        <f aca="true" t="shared" si="10" ref="L46:L95">J46+K46</f>
        <v>0</v>
      </c>
      <c r="M46" s="81">
        <f>'2b.  Complex Form Data Entry'!I93</f>
        <v>0</v>
      </c>
      <c r="N46" s="81">
        <f>'2b.  Complex Form Data Entry'!J93</f>
        <v>0</v>
      </c>
      <c r="O46" s="80">
        <f aca="true" t="shared" si="11" ref="O46:O95">M46+N46</f>
        <v>0</v>
      </c>
      <c r="P46" s="81">
        <f>'2b.  Complex Form Data Entry'!K93</f>
        <v>0</v>
      </c>
      <c r="Q46" s="81">
        <f>'2b.  Complex Form Data Entry'!L93</f>
        <v>0</v>
      </c>
      <c r="R46" s="80">
        <f aca="true" t="shared" si="12" ref="R46:R95">P46+Q46</f>
        <v>0</v>
      </c>
      <c r="S46" s="83">
        <f>'2b.  Complex Form Data Entry'!M93</f>
        <v>0</v>
      </c>
      <c r="T46" s="12"/>
    </row>
    <row r="47" spans="1:20" ht="13.5" customHeight="1">
      <c r="A47" s="19"/>
      <c r="B47" s="50" t="s">
        <v>25</v>
      </c>
      <c r="C47" s="20"/>
      <c r="D47" s="45"/>
      <c r="E47" s="45"/>
      <c r="F47" s="45"/>
      <c r="G47" s="45"/>
      <c r="H47" s="200" t="str">
        <f>IF('2b.  Complex Form Data Entry'!E94="","  ",'2b.  Complex Form Data Entry'!E94)</f>
        <v xml:space="preserve">  </v>
      </c>
      <c r="I47" s="81">
        <f>'2b.  Complex Form Data Entry'!N94</f>
        <v>0</v>
      </c>
      <c r="J47" s="81">
        <f>'2b.  Complex Form Data Entry'!G94</f>
        <v>0</v>
      </c>
      <c r="K47" s="81">
        <f>'2b.  Complex Form Data Entry'!H94</f>
        <v>0</v>
      </c>
      <c r="L47" s="80">
        <f t="shared" si="10"/>
        <v>0</v>
      </c>
      <c r="M47" s="81">
        <f>'2b.  Complex Form Data Entry'!I94</f>
        <v>0</v>
      </c>
      <c r="N47" s="81">
        <f>'2b.  Complex Form Data Entry'!J94</f>
        <v>0</v>
      </c>
      <c r="O47" s="80">
        <f t="shared" si="11"/>
        <v>0</v>
      </c>
      <c r="P47" s="81">
        <f>'2b.  Complex Form Data Entry'!K94</f>
        <v>0</v>
      </c>
      <c r="Q47" s="81">
        <f>'2b.  Complex Form Data Entry'!L94</f>
        <v>0</v>
      </c>
      <c r="R47" s="80">
        <f t="shared" si="12"/>
        <v>0</v>
      </c>
      <c r="S47" s="83">
        <f>'2b.  Complex Form Data Entry'!M94</f>
        <v>0</v>
      </c>
      <c r="T47" s="12"/>
    </row>
    <row r="48" spans="1:20" ht="13.5" customHeight="1">
      <c r="A48" s="19"/>
      <c r="B48" s="50" t="s">
        <v>53</v>
      </c>
      <c r="C48" s="20"/>
      <c r="D48" s="45"/>
      <c r="E48" s="45"/>
      <c r="F48" s="45"/>
      <c r="G48" s="45"/>
      <c r="H48" s="200" t="str">
        <f>IF('2b.  Complex Form Data Entry'!E95="","  ",'2b.  Complex Form Data Entry'!E95)</f>
        <v xml:space="preserve">  </v>
      </c>
      <c r="I48" s="81">
        <f>'2b.  Complex Form Data Entry'!N95</f>
        <v>0</v>
      </c>
      <c r="J48" s="81">
        <f>'2b.  Complex Form Data Entry'!G95</f>
        <v>0</v>
      </c>
      <c r="K48" s="81">
        <f>'2b.  Complex Form Data Entry'!H95</f>
        <v>0</v>
      </c>
      <c r="L48" s="80">
        <f t="shared" si="10"/>
        <v>0</v>
      </c>
      <c r="M48" s="81">
        <f>'2b.  Complex Form Data Entry'!I95</f>
        <v>0</v>
      </c>
      <c r="N48" s="81">
        <f>'2b.  Complex Form Data Entry'!J95</f>
        <v>0</v>
      </c>
      <c r="O48" s="80">
        <f t="shared" si="11"/>
        <v>0</v>
      </c>
      <c r="P48" s="81">
        <f>'2b.  Complex Form Data Entry'!K95</f>
        <v>0</v>
      </c>
      <c r="Q48" s="81">
        <f>'2b.  Complex Form Data Entry'!L95</f>
        <v>0</v>
      </c>
      <c r="R48" s="80">
        <f t="shared" si="12"/>
        <v>0</v>
      </c>
      <c r="S48" s="83">
        <f>'2b.  Complex Form Data Entry'!M95</f>
        <v>0</v>
      </c>
      <c r="T48" s="12"/>
    </row>
    <row r="49" spans="1:20" ht="13.5" customHeight="1">
      <c r="A49" s="19"/>
      <c r="B49" s="395" t="s">
        <v>55</v>
      </c>
      <c r="C49" s="396"/>
      <c r="D49" s="45"/>
      <c r="E49" s="45"/>
      <c r="F49" s="45"/>
      <c r="G49" s="45"/>
      <c r="H49" s="200" t="str">
        <f>IF('2b.  Complex Form Data Entry'!E96="","  ",'2b.  Complex Form Data Entry'!E96)</f>
        <v xml:space="preserve">  </v>
      </c>
      <c r="I49" s="81">
        <f>'2b.  Complex Form Data Entry'!N96</f>
        <v>0</v>
      </c>
      <c r="J49" s="81">
        <f>'2b.  Complex Form Data Entry'!G96</f>
        <v>0</v>
      </c>
      <c r="K49" s="81">
        <f>'2b.  Complex Form Data Entry'!H96</f>
        <v>0</v>
      </c>
      <c r="L49" s="80">
        <f t="shared" si="10"/>
        <v>0</v>
      </c>
      <c r="M49" s="81">
        <f>'2b.  Complex Form Data Entry'!I96</f>
        <v>0</v>
      </c>
      <c r="N49" s="81">
        <f>'2b.  Complex Form Data Entry'!J96</f>
        <v>0</v>
      </c>
      <c r="O49" s="80">
        <f t="shared" si="11"/>
        <v>0</v>
      </c>
      <c r="P49" s="81">
        <f>'2b.  Complex Form Data Entry'!K96</f>
        <v>0</v>
      </c>
      <c r="Q49" s="81">
        <f>'2b.  Complex Form Data Entry'!L96</f>
        <v>0</v>
      </c>
      <c r="R49" s="80">
        <f t="shared" si="12"/>
        <v>0</v>
      </c>
      <c r="S49" s="83">
        <f>'2b.  Complex Form Data Entry'!M96</f>
        <v>0</v>
      </c>
      <c r="T49" s="12"/>
    </row>
    <row r="50" spans="1:20" ht="13.5" customHeight="1">
      <c r="A50" s="19"/>
      <c r="B50" s="397" t="s">
        <v>56</v>
      </c>
      <c r="C50" s="398"/>
      <c r="D50" s="45"/>
      <c r="E50" s="45"/>
      <c r="F50" s="45"/>
      <c r="G50" s="45"/>
      <c r="H50" s="200" t="str">
        <f>IF('2b.  Complex Form Data Entry'!E97="","  ",'2b.  Complex Form Data Entry'!E97)</f>
        <v xml:space="preserve">  </v>
      </c>
      <c r="I50" s="81">
        <f>'2b.  Complex Form Data Entry'!N97</f>
        <v>0</v>
      </c>
      <c r="J50" s="81">
        <f>'2b.  Complex Form Data Entry'!G97</f>
        <v>0</v>
      </c>
      <c r="K50" s="81">
        <f>'2b.  Complex Form Data Entry'!H97</f>
        <v>0</v>
      </c>
      <c r="L50" s="80">
        <f t="shared" si="10"/>
        <v>0</v>
      </c>
      <c r="M50" s="81">
        <f>'2b.  Complex Form Data Entry'!I97</f>
        <v>0</v>
      </c>
      <c r="N50" s="81">
        <f>'2b.  Complex Form Data Entry'!J97</f>
        <v>0</v>
      </c>
      <c r="O50" s="80">
        <f t="shared" si="11"/>
        <v>0</v>
      </c>
      <c r="P50" s="81">
        <f>'2b.  Complex Form Data Entry'!K97</f>
        <v>0</v>
      </c>
      <c r="Q50" s="81">
        <f>'2b.  Complex Form Data Entry'!L97</f>
        <v>0</v>
      </c>
      <c r="R50" s="80">
        <f t="shared" si="12"/>
        <v>0</v>
      </c>
      <c r="S50" s="83">
        <f>'2b.  Complex Form Data Entry'!M97</f>
        <v>0</v>
      </c>
      <c r="T50" s="12"/>
    </row>
    <row r="51" spans="1:20" ht="13.5" customHeight="1">
      <c r="A51" s="19"/>
      <c r="B51" s="395" t="s">
        <v>57</v>
      </c>
      <c r="C51" s="396"/>
      <c r="D51" s="45"/>
      <c r="E51" s="45"/>
      <c r="F51" s="45"/>
      <c r="G51" s="45"/>
      <c r="H51" s="200" t="str">
        <f>IF('2b.  Complex Form Data Entry'!E98="","  ",'2b.  Complex Form Data Entry'!E98)</f>
        <v xml:space="preserve">  </v>
      </c>
      <c r="I51" s="81">
        <f>'2b.  Complex Form Data Entry'!N98</f>
        <v>0</v>
      </c>
      <c r="J51" s="81">
        <f>'2b.  Complex Form Data Entry'!G98</f>
        <v>0</v>
      </c>
      <c r="K51" s="81">
        <f>'2b.  Complex Form Data Entry'!H98</f>
        <v>0</v>
      </c>
      <c r="L51" s="80">
        <f t="shared" si="10"/>
        <v>0</v>
      </c>
      <c r="M51" s="81">
        <f>'2b.  Complex Form Data Entry'!I98</f>
        <v>0</v>
      </c>
      <c r="N51" s="81">
        <f>'2b.  Complex Form Data Entry'!J98</f>
        <v>0</v>
      </c>
      <c r="O51" s="80">
        <f t="shared" si="11"/>
        <v>0</v>
      </c>
      <c r="P51" s="81">
        <f>'2b.  Complex Form Data Entry'!K98</f>
        <v>0</v>
      </c>
      <c r="Q51" s="81">
        <f>'2b.  Complex Form Data Entry'!L98</f>
        <v>0</v>
      </c>
      <c r="R51" s="80">
        <f t="shared" si="12"/>
        <v>0</v>
      </c>
      <c r="S51" s="83">
        <f>'2b.  Complex Form Data Entry'!M98</f>
        <v>0</v>
      </c>
      <c r="T51" s="12"/>
    </row>
    <row r="52" spans="1:20" ht="13.5" customHeight="1">
      <c r="A52" s="19"/>
      <c r="B52" s="411" t="s">
        <v>26</v>
      </c>
      <c r="C52" s="412"/>
      <c r="D52" s="45"/>
      <c r="E52" s="45"/>
      <c r="F52" s="45"/>
      <c r="G52" s="45"/>
      <c r="H52" s="200" t="str">
        <f>IF('2b.  Complex Form Data Entry'!E99="","  ",'2b.  Complex Form Data Entry'!E99)</f>
        <v xml:space="preserve">  </v>
      </c>
      <c r="I52" s="81">
        <f>'2b.  Complex Form Data Entry'!N99</f>
        <v>0</v>
      </c>
      <c r="J52" s="81">
        <f>'2b.  Complex Form Data Entry'!G99</f>
        <v>0</v>
      </c>
      <c r="K52" s="81">
        <f>'2b.  Complex Form Data Entry'!H99</f>
        <v>0</v>
      </c>
      <c r="L52" s="80">
        <f t="shared" si="10"/>
        <v>0</v>
      </c>
      <c r="M52" s="81">
        <f>'2b.  Complex Form Data Entry'!I99</f>
        <v>0</v>
      </c>
      <c r="N52" s="81">
        <f>'2b.  Complex Form Data Entry'!J99</f>
        <v>0</v>
      </c>
      <c r="O52" s="80">
        <f t="shared" si="11"/>
        <v>0</v>
      </c>
      <c r="P52" s="81">
        <f>'2b.  Complex Form Data Entry'!K99</f>
        <v>0</v>
      </c>
      <c r="Q52" s="81">
        <f>'2b.  Complex Form Data Entry'!L99</f>
        <v>0</v>
      </c>
      <c r="R52" s="80">
        <f t="shared" si="12"/>
        <v>0</v>
      </c>
      <c r="S52" s="83">
        <f>'2b.  Complex Form Data Entry'!M99</f>
        <v>0</v>
      </c>
      <c r="T52" s="12"/>
    </row>
    <row r="53" spans="1:20" ht="13.5">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5">
      <c r="A55" s="408" t="str">
        <f>IF('2b.  Complex Form Data Entry'!E102="","   ",'2b.  Complex Form Data Entry'!E102)</f>
        <v xml:space="preserve">   </v>
      </c>
      <c r="B55" s="409"/>
      <c r="C55" s="410"/>
      <c r="D55" s="177" t="str">
        <f>IF(A55="   ","   ",IF(A55='2b.  Complex Form Data Entry'!$G$21,'2b.  Complex Form Data Entry'!J$21,IF(A55='2b.  Complex Form Data Entry'!$G$22,'2b.  Complex Form Data Entry'!J$22,IF(A55='2b.  Complex Form Data Entry'!$G$23,'2b.  Complex Form Data Entry'!J$23,IF(A55='2b.  Complex Form Data Entry'!$G$24,'2b.  Complex Form Data Entry'!$J$24,IF(A55='2b.  Complex Form Data Entry'!$G$25,'2b.  Complex Form Data Entry'!J$25,IF(A55='2b.  Complex Form Data Entry'!$G$26,'2b.  Complex Form Data Entry'!J$26,"   ")))))))</f>
        <v xml:space="preserve">   </v>
      </c>
      <c r="E55" s="89" t="str">
        <f>IF(A55="   ","   ",IF(A55='2b.  Complex Form Data Entry'!$G$21,'2b.  Complex Form Data Entry'!K$21,IF(A55='2b.  Complex Form Data Entry'!$G$22,'2b.  Complex Form Data Entry'!K$22,IF(A55='2b.  Complex Form Data Entry'!$G$23,'2b.  Complex Form Data Entry'!K$23,IF(A55='2b.  Complex Form Data Entry'!$G$24,'2b.  Complex Form Data Entry'!$K$24,IF(A55='2b.  Complex Form Data Entry'!G$25,'2b.  Complex Form Data Entry'!K$25,IF(A55='2b.  Complex Form Data Entry'!G$26,'2b.  Complex Form Data Entry'!K$26,"   ")))))))</f>
        <v xml:space="preserve">   </v>
      </c>
      <c r="F55" s="177" t="str">
        <f>IF(A55="   ","   ",IF(A55='2b.  Complex Form Data Entry'!$G$21,'2b.  Complex Form Data Entry'!L$21,IF(A55='2b.  Complex Form Data Entry'!$G$22,'2b.  Complex Form Data Entry'!L$22,IF(A55='2b.  Complex Form Data Entry'!$G$23,'2b.  Complex Form Data Entry'!L$23,IF(A55='2b.  Complex Form Data Entry'!$G$24,'2b.  Complex Form Data Entry'!$L$24,IF(A55='2b.  Complex Form Data Entry'!$G$25,'2b.  Complex Form Data Entry'!$L$25,IF(A55='2b.  Complex Form Data Entry'!$G$26,'2b.  Complex Form Data Entry'!$L$26,"   ")))))))</f>
        <v xml:space="preserve">   </v>
      </c>
      <c r="G55" s="79" t="str">
        <f>IF('2b.  Complex Form Data Entry'!I102="","   ",'2b.  Complex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c r="A56" s="19"/>
      <c r="B56" s="50" t="s">
        <v>21</v>
      </c>
      <c r="C56" s="20"/>
      <c r="D56" s="45"/>
      <c r="E56" s="45"/>
      <c r="F56" s="45"/>
      <c r="G56" s="45"/>
      <c r="H56" s="200" t="str">
        <f>IF('2b.  Complex Form Data Entry'!E104="","  ",'2b.  Complex Form Data Entry'!E104)</f>
        <v xml:space="preserve">  </v>
      </c>
      <c r="I56" s="81">
        <f>'2b.  Complex Form Data Entry'!N104</f>
        <v>0</v>
      </c>
      <c r="J56" s="81">
        <f>'2b.  Complex Form Data Entry'!G104</f>
        <v>0</v>
      </c>
      <c r="K56" s="81">
        <f>'2b.  Complex Form Data Entry'!H104</f>
        <v>0</v>
      </c>
      <c r="L56" s="80">
        <f t="shared" si="10"/>
        <v>0</v>
      </c>
      <c r="M56" s="81">
        <f>'2b.  Complex Form Data Entry'!I104</f>
        <v>0</v>
      </c>
      <c r="N56" s="81">
        <f>'2b.  Complex Form Data Entry'!J104</f>
        <v>0</v>
      </c>
      <c r="O56" s="80">
        <f t="shared" si="11"/>
        <v>0</v>
      </c>
      <c r="P56" s="81">
        <f>'2b.  Complex Form Data Entry'!K104</f>
        <v>0</v>
      </c>
      <c r="Q56" s="81">
        <f>'2b.  Complex Form Data Entry'!L104</f>
        <v>0</v>
      </c>
      <c r="R56" s="80">
        <f t="shared" si="12"/>
        <v>0</v>
      </c>
      <c r="S56" s="83">
        <f>'2b.  Complex Form Data Entry'!M104</f>
        <v>0</v>
      </c>
      <c r="T56" s="12"/>
    </row>
    <row r="57" spans="1:20" ht="13.5" customHeight="1">
      <c r="A57" s="19"/>
      <c r="B57" s="50" t="s">
        <v>25</v>
      </c>
      <c r="C57" s="20"/>
      <c r="D57" s="45"/>
      <c r="E57" s="45"/>
      <c r="F57" s="45"/>
      <c r="G57" s="45"/>
      <c r="H57" s="200" t="str">
        <f>IF('2b.  Complex Form Data Entry'!E105="","  ",'2b.  Complex Form Data Entry'!E105)</f>
        <v xml:space="preserve">  </v>
      </c>
      <c r="I57" s="81">
        <f>'2b.  Complex Form Data Entry'!N105</f>
        <v>0</v>
      </c>
      <c r="J57" s="81">
        <f>'2b.  Complex Form Data Entry'!G105</f>
        <v>0</v>
      </c>
      <c r="K57" s="81">
        <f>'2b.  Complex Form Data Entry'!H105</f>
        <v>0</v>
      </c>
      <c r="L57" s="80">
        <f t="shared" si="10"/>
        <v>0</v>
      </c>
      <c r="M57" s="81">
        <f>'2b.  Complex Form Data Entry'!I105</f>
        <v>0</v>
      </c>
      <c r="N57" s="81">
        <f>'2b.  Complex Form Data Entry'!J105</f>
        <v>0</v>
      </c>
      <c r="O57" s="80">
        <f t="shared" si="11"/>
        <v>0</v>
      </c>
      <c r="P57" s="81">
        <f>'2b.  Complex Form Data Entry'!K105</f>
        <v>0</v>
      </c>
      <c r="Q57" s="81">
        <f>'2b.  Complex Form Data Entry'!L105</f>
        <v>0</v>
      </c>
      <c r="R57" s="80">
        <f t="shared" si="12"/>
        <v>0</v>
      </c>
      <c r="S57" s="83">
        <f>'2b.  Complex Form Data Entry'!M105</f>
        <v>0</v>
      </c>
      <c r="T57" s="12"/>
    </row>
    <row r="58" spans="1:20" ht="13.5" customHeight="1">
      <c r="A58" s="19"/>
      <c r="B58" s="50" t="s">
        <v>53</v>
      </c>
      <c r="C58" s="20"/>
      <c r="D58" s="45"/>
      <c r="E58" s="45"/>
      <c r="F58" s="45"/>
      <c r="G58" s="45"/>
      <c r="H58" s="200" t="str">
        <f>IF('2b.  Complex Form Data Entry'!E106="","  ",'2b.  Complex Form Data Entry'!E106)</f>
        <v xml:space="preserve">  </v>
      </c>
      <c r="I58" s="81">
        <f>'2b.  Complex Form Data Entry'!N106</f>
        <v>0</v>
      </c>
      <c r="J58" s="81">
        <f>'2b.  Complex Form Data Entry'!G106</f>
        <v>0</v>
      </c>
      <c r="K58" s="81">
        <f>'2b.  Complex Form Data Entry'!H106</f>
        <v>0</v>
      </c>
      <c r="L58" s="80">
        <f t="shared" si="10"/>
        <v>0</v>
      </c>
      <c r="M58" s="81">
        <f>'2b.  Complex Form Data Entry'!I106</f>
        <v>0</v>
      </c>
      <c r="N58" s="81">
        <f>'2b.  Complex Form Data Entry'!J106</f>
        <v>0</v>
      </c>
      <c r="O58" s="80">
        <f t="shared" si="11"/>
        <v>0</v>
      </c>
      <c r="P58" s="81">
        <f>'2b.  Complex Form Data Entry'!K106</f>
        <v>0</v>
      </c>
      <c r="Q58" s="81">
        <f>'2b.  Complex Form Data Entry'!L106</f>
        <v>0</v>
      </c>
      <c r="R58" s="80">
        <f t="shared" si="12"/>
        <v>0</v>
      </c>
      <c r="S58" s="83">
        <f>'2b.  Complex Form Data Entry'!M106</f>
        <v>0</v>
      </c>
      <c r="T58" s="12"/>
    </row>
    <row r="59" spans="1:20" ht="13.5" customHeight="1">
      <c r="A59" s="19"/>
      <c r="B59" s="395" t="s">
        <v>55</v>
      </c>
      <c r="C59" s="396"/>
      <c r="D59" s="45"/>
      <c r="E59" s="45"/>
      <c r="F59" s="45"/>
      <c r="G59" s="45"/>
      <c r="H59" s="200" t="str">
        <f>IF('2b.  Complex Form Data Entry'!E107="","  ",'2b.  Complex Form Data Entry'!E107)</f>
        <v xml:space="preserve">  </v>
      </c>
      <c r="I59" s="81">
        <f>'2b.  Complex Form Data Entry'!N107</f>
        <v>0</v>
      </c>
      <c r="J59" s="81">
        <f>'2b.  Complex Form Data Entry'!G107</f>
        <v>0</v>
      </c>
      <c r="K59" s="81">
        <f>'2b.  Complex Form Data Entry'!H107</f>
        <v>0</v>
      </c>
      <c r="L59" s="80">
        <f t="shared" si="10"/>
        <v>0</v>
      </c>
      <c r="M59" s="81">
        <f>'2b.  Complex Form Data Entry'!I107</f>
        <v>0</v>
      </c>
      <c r="N59" s="81">
        <f>'2b.  Complex Form Data Entry'!J107</f>
        <v>0</v>
      </c>
      <c r="O59" s="80">
        <f t="shared" si="11"/>
        <v>0</v>
      </c>
      <c r="P59" s="81">
        <f>'2b.  Complex Form Data Entry'!K107</f>
        <v>0</v>
      </c>
      <c r="Q59" s="81">
        <f>'2b.  Complex Form Data Entry'!L107</f>
        <v>0</v>
      </c>
      <c r="R59" s="80">
        <f t="shared" si="12"/>
        <v>0</v>
      </c>
      <c r="S59" s="83">
        <f>'2b.  Complex Form Data Entry'!M107</f>
        <v>0</v>
      </c>
      <c r="T59" s="12"/>
    </row>
    <row r="60" spans="1:20" ht="13.5" customHeight="1">
      <c r="A60" s="19"/>
      <c r="B60" s="397" t="s">
        <v>56</v>
      </c>
      <c r="C60" s="398"/>
      <c r="D60" s="45"/>
      <c r="E60" s="45"/>
      <c r="F60" s="45"/>
      <c r="G60" s="45"/>
      <c r="H60" s="200" t="str">
        <f>IF('2b.  Complex Form Data Entry'!E108="","  ",'2b.  Complex Form Data Entry'!E108)</f>
        <v xml:space="preserve">  </v>
      </c>
      <c r="I60" s="81">
        <f>'2b.  Complex Form Data Entry'!N108</f>
        <v>0</v>
      </c>
      <c r="J60" s="81">
        <f>'2b.  Complex Form Data Entry'!G108</f>
        <v>0</v>
      </c>
      <c r="K60" s="81">
        <f>'2b.  Complex Form Data Entry'!H108</f>
        <v>0</v>
      </c>
      <c r="L60" s="80">
        <f t="shared" si="10"/>
        <v>0</v>
      </c>
      <c r="M60" s="81">
        <f>'2b.  Complex Form Data Entry'!I108</f>
        <v>0</v>
      </c>
      <c r="N60" s="81">
        <f>'2b.  Complex Form Data Entry'!J108</f>
        <v>0</v>
      </c>
      <c r="O60" s="80">
        <f t="shared" si="11"/>
        <v>0</v>
      </c>
      <c r="P60" s="81">
        <f>'2b.  Complex Form Data Entry'!K108</f>
        <v>0</v>
      </c>
      <c r="Q60" s="81">
        <f>'2b.  Complex Form Data Entry'!L108</f>
        <v>0</v>
      </c>
      <c r="R60" s="80">
        <f t="shared" si="12"/>
        <v>0</v>
      </c>
      <c r="S60" s="83">
        <f>'2b.  Complex Form Data Entry'!M108</f>
        <v>0</v>
      </c>
      <c r="T60" s="12"/>
    </row>
    <row r="61" spans="1:20" ht="13.5" customHeight="1">
      <c r="A61" s="19"/>
      <c r="B61" s="395" t="s">
        <v>57</v>
      </c>
      <c r="C61" s="396"/>
      <c r="D61" s="45"/>
      <c r="E61" s="45"/>
      <c r="F61" s="45"/>
      <c r="G61" s="45"/>
      <c r="H61" s="200" t="str">
        <f>IF('2b.  Complex Form Data Entry'!E109="","  ",'2b.  Complex Form Data Entry'!E109)</f>
        <v xml:space="preserve">  </v>
      </c>
      <c r="I61" s="81">
        <f>'2b.  Complex Form Data Entry'!N109</f>
        <v>0</v>
      </c>
      <c r="J61" s="81">
        <f>'2b.  Complex Form Data Entry'!G109</f>
        <v>0</v>
      </c>
      <c r="K61" s="81">
        <f>'2b.  Complex Form Data Entry'!H109</f>
        <v>0</v>
      </c>
      <c r="L61" s="80">
        <f t="shared" si="10"/>
        <v>0</v>
      </c>
      <c r="M61" s="81">
        <f>'2b.  Complex Form Data Entry'!I109</f>
        <v>0</v>
      </c>
      <c r="N61" s="81">
        <f>'2b.  Complex Form Data Entry'!J109</f>
        <v>0</v>
      </c>
      <c r="O61" s="80">
        <f t="shared" si="11"/>
        <v>0</v>
      </c>
      <c r="P61" s="81">
        <f>'2b.  Complex Form Data Entry'!K109</f>
        <v>0</v>
      </c>
      <c r="Q61" s="81">
        <f>'2b.  Complex Form Data Entry'!L109</f>
        <v>0</v>
      </c>
      <c r="R61" s="80">
        <f t="shared" si="12"/>
        <v>0</v>
      </c>
      <c r="S61" s="83">
        <f>'2b.  Complex Form Data Entry'!M109</f>
        <v>0</v>
      </c>
      <c r="T61" s="12"/>
    </row>
    <row r="62" spans="1:20" ht="13.5" customHeight="1">
      <c r="A62" s="19"/>
      <c r="B62" s="411" t="s">
        <v>26</v>
      </c>
      <c r="C62" s="412"/>
      <c r="D62" s="45"/>
      <c r="E62" s="45"/>
      <c r="F62" s="45"/>
      <c r="G62" s="45"/>
      <c r="H62" s="200" t="str">
        <f>IF('2b.  Complex Form Data Entry'!E110="","  ",'2b.  Complex Form Data Entry'!E110)</f>
        <v xml:space="preserve">  </v>
      </c>
      <c r="I62" s="81">
        <f>'2b.  Complex Form Data Entry'!N110</f>
        <v>0</v>
      </c>
      <c r="J62" s="81">
        <f>'2b.  Complex Form Data Entry'!G110</f>
        <v>0</v>
      </c>
      <c r="K62" s="81">
        <f>'2b.  Complex Form Data Entry'!H110</f>
        <v>0</v>
      </c>
      <c r="L62" s="80">
        <f t="shared" si="10"/>
        <v>0</v>
      </c>
      <c r="M62" s="81">
        <f>'2b.  Complex Form Data Entry'!I110</f>
        <v>0</v>
      </c>
      <c r="N62" s="81">
        <f>'2b.  Complex Form Data Entry'!J110</f>
        <v>0</v>
      </c>
      <c r="O62" s="80">
        <f t="shared" si="11"/>
        <v>0</v>
      </c>
      <c r="P62" s="81">
        <f>'2b.  Complex Form Data Entry'!K110</f>
        <v>0</v>
      </c>
      <c r="Q62" s="81">
        <f>'2b.  Complex Form Data Entry'!L110</f>
        <v>0</v>
      </c>
      <c r="R62" s="80">
        <f t="shared" si="12"/>
        <v>0</v>
      </c>
      <c r="S62" s="83">
        <f>'2b.  Complex Form Data Entry'!M110</f>
        <v>0</v>
      </c>
      <c r="T62" s="12"/>
    </row>
    <row r="63" spans="1:20" ht="13.5">
      <c r="A63" s="26"/>
      <c r="B63" s="27"/>
      <c r="C63" s="28" t="s">
        <v>12</v>
      </c>
      <c r="D63" s="29"/>
      <c r="E63" s="29"/>
      <c r="F63" s="29"/>
      <c r="G63" s="29"/>
      <c r="H63" s="201"/>
      <c r="I63" s="63">
        <f aca="true" t="shared" si="15" ref="I63:S63">SUM(I56:I62)</f>
        <v>0</v>
      </c>
      <c r="J63" s="63">
        <f t="shared" si="15"/>
        <v>0</v>
      </c>
      <c r="K63" s="63">
        <f t="shared" si="15"/>
        <v>0</v>
      </c>
      <c r="L63" s="63">
        <f t="shared" si="10"/>
        <v>0</v>
      </c>
      <c r="M63" s="63">
        <f t="shared" si="15"/>
        <v>0</v>
      </c>
      <c r="N63" s="63">
        <f t="shared" si="15"/>
        <v>0</v>
      </c>
      <c r="O63" s="63">
        <f t="shared" si="11"/>
        <v>0</v>
      </c>
      <c r="P63" s="63">
        <f aca="true" t="shared" si="16" ref="P63:Q63">SUM(P56:P62)</f>
        <v>0</v>
      </c>
      <c r="Q63" s="63">
        <f t="shared" si="16"/>
        <v>0</v>
      </c>
      <c r="R63" s="63">
        <f t="shared" si="12"/>
        <v>0</v>
      </c>
      <c r="S63" s="64">
        <f t="shared" si="15"/>
        <v>0</v>
      </c>
      <c r="T63" s="12"/>
    </row>
    <row r="64" spans="1:20" ht="3" customHeight="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5">
      <c r="A65" s="408" t="str">
        <f>IF('2b.  Complex Form Data Entry'!E113="","   ",'2b.  Complex Form Data Entry'!E113)</f>
        <v xml:space="preserve">   </v>
      </c>
      <c r="B65" s="409"/>
      <c r="C65" s="410"/>
      <c r="D65" s="177" t="str">
        <f>IF(A65="   ","   ",IF(A65='2b.  Complex Form Data Entry'!$G$21,'2b.  Complex Form Data Entry'!J$21,IF(A65='2b.  Complex Form Data Entry'!$G$22,'2b.  Complex Form Data Entry'!J$22,IF(A65='2b.  Complex Form Data Entry'!$G$23,'2b.  Complex Form Data Entry'!J$23,IF(A65='2b.  Complex Form Data Entry'!$G$24,'2b.  Complex Form Data Entry'!$J$24,IF(A65='2b.  Complex Form Data Entry'!$G$25,'2b.  Complex Form Data Entry'!J$25,IF(A65='2b.  Complex Form Data Entry'!$G$26,'2b.  Complex Form Data Entry'!J$26,"   ")))))))</f>
        <v xml:space="preserve">   </v>
      </c>
      <c r="E65" s="89" t="str">
        <f>IF(A65="   ","   ",IF(A65='2b.  Complex Form Data Entry'!$G$21,'2b.  Complex Form Data Entry'!K$21,IF(A65='2b.  Complex Form Data Entry'!$G$22,'2b.  Complex Form Data Entry'!K$22,IF(A65='2b.  Complex Form Data Entry'!$G$23,'2b.  Complex Form Data Entry'!K$23,IF(A65='2b.  Complex Form Data Entry'!$G$24,'2b.  Complex Form Data Entry'!$K$24,IF(A65='2b.  Complex Form Data Entry'!G$25,'2b.  Complex Form Data Entry'!K$25,IF(A65='2b.  Complex Form Data Entry'!G$26,'2b.  Complex Form Data Entry'!K$26,"   ")))))))</f>
        <v xml:space="preserve">   </v>
      </c>
      <c r="F65" s="177" t="str">
        <f>IF(A65="   ","   ",IF(A65='2b.  Complex Form Data Entry'!$G$21,'2b.  Complex Form Data Entry'!L$21,IF(A65='2b.  Complex Form Data Entry'!$G$22,'2b.  Complex Form Data Entry'!L$22,IF(A65='2b.  Complex Form Data Entry'!$G$23,'2b.  Complex Form Data Entry'!L$23,IF(A65='2b.  Complex Form Data Entry'!$G$24,'2b.  Complex Form Data Entry'!$L$24,IF(A65='2b.  Complex Form Data Entry'!$G$25,'2b.  Complex Form Data Entry'!$L$25,IF(A65='2b.  Complex Form Data Entry'!$G$26,'2b.  Complex Form Data Entry'!$L$26,"   ")))))))</f>
        <v xml:space="preserve">   </v>
      </c>
      <c r="G65" s="79" t="str">
        <f>IF('2b.  Complex Form Data Entry'!I113="","   ",'2b.  Complex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c r="A66" s="19"/>
      <c r="B66" s="50" t="s">
        <v>21</v>
      </c>
      <c r="C66" s="20"/>
      <c r="D66" s="45"/>
      <c r="E66" s="45"/>
      <c r="F66" s="45"/>
      <c r="G66" s="45"/>
      <c r="H66" s="200" t="str">
        <f>IF('2b.  Complex Form Data Entry'!E115="","  ",'2b.  Complex Form Data Entry'!E115)</f>
        <v xml:space="preserve">  </v>
      </c>
      <c r="I66" s="81">
        <f>'2b.  Complex Form Data Entry'!N115</f>
        <v>0</v>
      </c>
      <c r="J66" s="81">
        <f>'2b.  Complex Form Data Entry'!G115</f>
        <v>0</v>
      </c>
      <c r="K66" s="81">
        <f>'2b.  Complex Form Data Entry'!H115</f>
        <v>0</v>
      </c>
      <c r="L66" s="80">
        <f t="shared" si="10"/>
        <v>0</v>
      </c>
      <c r="M66" s="81">
        <f>'2b.  Complex Form Data Entry'!I115</f>
        <v>0</v>
      </c>
      <c r="N66" s="81">
        <f>'2b.  Complex Form Data Entry'!J115</f>
        <v>0</v>
      </c>
      <c r="O66" s="80">
        <f t="shared" si="11"/>
        <v>0</v>
      </c>
      <c r="P66" s="81">
        <f>'2b.  Complex Form Data Entry'!K115</f>
        <v>0</v>
      </c>
      <c r="Q66" s="81">
        <f>'2b.  Complex Form Data Entry'!L115</f>
        <v>0</v>
      </c>
      <c r="R66" s="80">
        <f t="shared" si="12"/>
        <v>0</v>
      </c>
      <c r="S66" s="83">
        <f>'2b.  Complex Form Data Entry'!M115</f>
        <v>0</v>
      </c>
      <c r="T66" s="12"/>
    </row>
    <row r="67" spans="1:20" ht="13.5" customHeight="1">
      <c r="A67" s="19"/>
      <c r="B67" s="50" t="s">
        <v>25</v>
      </c>
      <c r="C67" s="20"/>
      <c r="D67" s="45"/>
      <c r="E67" s="45"/>
      <c r="F67" s="45"/>
      <c r="G67" s="45"/>
      <c r="H67" s="200" t="str">
        <f>IF('2b.  Complex Form Data Entry'!E116="","  ",'2b.  Complex Form Data Entry'!E116)</f>
        <v xml:space="preserve">  </v>
      </c>
      <c r="I67" s="81">
        <f>'2b.  Complex Form Data Entry'!N116</f>
        <v>0</v>
      </c>
      <c r="J67" s="81">
        <f>'2b.  Complex Form Data Entry'!G116</f>
        <v>0</v>
      </c>
      <c r="K67" s="81">
        <f>'2b.  Complex Form Data Entry'!H116</f>
        <v>0</v>
      </c>
      <c r="L67" s="80">
        <f t="shared" si="10"/>
        <v>0</v>
      </c>
      <c r="M67" s="81">
        <f>'2b.  Complex Form Data Entry'!I116</f>
        <v>0</v>
      </c>
      <c r="N67" s="81">
        <f>'2b.  Complex Form Data Entry'!J116</f>
        <v>0</v>
      </c>
      <c r="O67" s="80">
        <f t="shared" si="11"/>
        <v>0</v>
      </c>
      <c r="P67" s="81">
        <f>'2b.  Complex Form Data Entry'!K116</f>
        <v>0</v>
      </c>
      <c r="Q67" s="81">
        <f>'2b.  Complex Form Data Entry'!L116</f>
        <v>0</v>
      </c>
      <c r="R67" s="80">
        <f t="shared" si="12"/>
        <v>0</v>
      </c>
      <c r="S67" s="83">
        <f>'2b.  Complex Form Data Entry'!M116</f>
        <v>0</v>
      </c>
      <c r="T67" s="12"/>
    </row>
    <row r="68" spans="1:20" ht="13.5" customHeight="1">
      <c r="A68" s="19"/>
      <c r="B68" s="50" t="s">
        <v>53</v>
      </c>
      <c r="C68" s="20"/>
      <c r="D68" s="45"/>
      <c r="E68" s="45"/>
      <c r="F68" s="45"/>
      <c r="G68" s="45"/>
      <c r="H68" s="200" t="str">
        <f>IF('2b.  Complex Form Data Entry'!E117="","  ",'2b.  Complex Form Data Entry'!E117)</f>
        <v xml:space="preserve">  </v>
      </c>
      <c r="I68" s="81">
        <f>'2b.  Complex Form Data Entry'!N117</f>
        <v>0</v>
      </c>
      <c r="J68" s="81">
        <f>'2b.  Complex Form Data Entry'!G117</f>
        <v>0</v>
      </c>
      <c r="K68" s="81">
        <f>'2b.  Complex Form Data Entry'!H117</f>
        <v>0</v>
      </c>
      <c r="L68" s="80">
        <f t="shared" si="10"/>
        <v>0</v>
      </c>
      <c r="M68" s="81">
        <f>'2b.  Complex Form Data Entry'!I117</f>
        <v>0</v>
      </c>
      <c r="N68" s="81">
        <f>'2b.  Complex Form Data Entry'!J117</f>
        <v>0</v>
      </c>
      <c r="O68" s="80">
        <f t="shared" si="11"/>
        <v>0</v>
      </c>
      <c r="P68" s="81">
        <f>'2b.  Complex Form Data Entry'!K117</f>
        <v>0</v>
      </c>
      <c r="Q68" s="81">
        <f>'2b.  Complex Form Data Entry'!L117</f>
        <v>0</v>
      </c>
      <c r="R68" s="80">
        <f t="shared" si="12"/>
        <v>0</v>
      </c>
      <c r="S68" s="83">
        <f>'2b.  Complex Form Data Entry'!M117</f>
        <v>0</v>
      </c>
      <c r="T68" s="12"/>
    </row>
    <row r="69" spans="1:20" ht="13.5" customHeight="1">
      <c r="A69" s="19"/>
      <c r="B69" s="395" t="s">
        <v>55</v>
      </c>
      <c r="C69" s="396"/>
      <c r="D69" s="45"/>
      <c r="E69" s="45"/>
      <c r="F69" s="45"/>
      <c r="G69" s="45"/>
      <c r="H69" s="200" t="str">
        <f>IF('2b.  Complex Form Data Entry'!E118="","  ",'2b.  Complex Form Data Entry'!E118)</f>
        <v xml:space="preserve">  </v>
      </c>
      <c r="I69" s="81">
        <f>'2b.  Complex Form Data Entry'!N118</f>
        <v>0</v>
      </c>
      <c r="J69" s="81">
        <f>'2b.  Complex Form Data Entry'!G118</f>
        <v>0</v>
      </c>
      <c r="K69" s="81">
        <f>'2b.  Complex Form Data Entry'!H118</f>
        <v>0</v>
      </c>
      <c r="L69" s="80">
        <f t="shared" si="10"/>
        <v>0</v>
      </c>
      <c r="M69" s="81">
        <f>'2b.  Complex Form Data Entry'!I118</f>
        <v>0</v>
      </c>
      <c r="N69" s="81">
        <f>'2b.  Complex Form Data Entry'!J118</f>
        <v>0</v>
      </c>
      <c r="O69" s="80">
        <f t="shared" si="11"/>
        <v>0</v>
      </c>
      <c r="P69" s="81">
        <f>'2b.  Complex Form Data Entry'!K118</f>
        <v>0</v>
      </c>
      <c r="Q69" s="81">
        <f>'2b.  Complex Form Data Entry'!L118</f>
        <v>0</v>
      </c>
      <c r="R69" s="80">
        <f t="shared" si="12"/>
        <v>0</v>
      </c>
      <c r="S69" s="83">
        <f>'2b.  Complex Form Data Entry'!M118</f>
        <v>0</v>
      </c>
      <c r="T69" s="12"/>
    </row>
    <row r="70" spans="1:20" ht="13.5" customHeight="1">
      <c r="A70" s="19"/>
      <c r="B70" s="397" t="s">
        <v>56</v>
      </c>
      <c r="C70" s="398"/>
      <c r="D70" s="45"/>
      <c r="E70" s="45"/>
      <c r="F70" s="45"/>
      <c r="G70" s="45"/>
      <c r="H70" s="200" t="str">
        <f>IF('2b.  Complex Form Data Entry'!E119="","  ",'2b.  Complex Form Data Entry'!E119)</f>
        <v xml:space="preserve">  </v>
      </c>
      <c r="I70" s="81">
        <f>'2b.  Complex Form Data Entry'!N119</f>
        <v>0</v>
      </c>
      <c r="J70" s="81">
        <f>'2b.  Complex Form Data Entry'!G119</f>
        <v>0</v>
      </c>
      <c r="K70" s="81">
        <f>'2b.  Complex Form Data Entry'!H119</f>
        <v>0</v>
      </c>
      <c r="L70" s="80">
        <f t="shared" si="10"/>
        <v>0</v>
      </c>
      <c r="M70" s="81">
        <f>'2b.  Complex Form Data Entry'!I119</f>
        <v>0</v>
      </c>
      <c r="N70" s="81">
        <f>'2b.  Complex Form Data Entry'!J119</f>
        <v>0</v>
      </c>
      <c r="O70" s="80">
        <f t="shared" si="11"/>
        <v>0</v>
      </c>
      <c r="P70" s="81">
        <f>'2b.  Complex Form Data Entry'!K119</f>
        <v>0</v>
      </c>
      <c r="Q70" s="81">
        <f>'2b.  Complex Form Data Entry'!L119</f>
        <v>0</v>
      </c>
      <c r="R70" s="80">
        <f t="shared" si="12"/>
        <v>0</v>
      </c>
      <c r="S70" s="83">
        <f>'2b.  Complex Form Data Entry'!M119</f>
        <v>0</v>
      </c>
      <c r="T70" s="12"/>
    </row>
    <row r="71" spans="1:20" ht="13.5" customHeight="1">
      <c r="A71" s="19"/>
      <c r="B71" s="395" t="s">
        <v>57</v>
      </c>
      <c r="C71" s="396"/>
      <c r="D71" s="45"/>
      <c r="E71" s="45"/>
      <c r="F71" s="45"/>
      <c r="G71" s="45"/>
      <c r="H71" s="200" t="str">
        <f>IF('2b.  Complex Form Data Entry'!E120="","  ",'2b.  Complex Form Data Entry'!E120)</f>
        <v xml:space="preserve">  </v>
      </c>
      <c r="I71" s="81">
        <f>'2b.  Complex Form Data Entry'!N120</f>
        <v>0</v>
      </c>
      <c r="J71" s="81">
        <f>'2b.  Complex Form Data Entry'!G120</f>
        <v>0</v>
      </c>
      <c r="K71" s="81">
        <f>'2b.  Complex Form Data Entry'!H120</f>
        <v>0</v>
      </c>
      <c r="L71" s="80">
        <f t="shared" si="10"/>
        <v>0</v>
      </c>
      <c r="M71" s="81">
        <f>'2b.  Complex Form Data Entry'!I120</f>
        <v>0</v>
      </c>
      <c r="N71" s="81">
        <f>'2b.  Complex Form Data Entry'!J120</f>
        <v>0</v>
      </c>
      <c r="O71" s="80">
        <f t="shared" si="11"/>
        <v>0</v>
      </c>
      <c r="P71" s="81">
        <f>'2b.  Complex Form Data Entry'!K120</f>
        <v>0</v>
      </c>
      <c r="Q71" s="81">
        <f>'2b.  Complex Form Data Entry'!L120</f>
        <v>0</v>
      </c>
      <c r="R71" s="80">
        <f t="shared" si="12"/>
        <v>0</v>
      </c>
      <c r="S71" s="83">
        <f>'2b.  Complex Form Data Entry'!M120</f>
        <v>0</v>
      </c>
      <c r="T71" s="12"/>
    </row>
    <row r="72" spans="1:20" ht="13.5" customHeight="1">
      <c r="A72" s="19"/>
      <c r="B72" s="411" t="s">
        <v>26</v>
      </c>
      <c r="C72" s="412"/>
      <c r="D72" s="45"/>
      <c r="E72" s="45"/>
      <c r="F72" s="45"/>
      <c r="G72" s="45"/>
      <c r="H72" s="200" t="str">
        <f>IF('2b.  Complex Form Data Entry'!E121="","  ",'2b.  Complex Form Data Entry'!E121)</f>
        <v xml:space="preserve">  </v>
      </c>
      <c r="I72" s="81">
        <f>'2b.  Complex Form Data Entry'!N121</f>
        <v>0</v>
      </c>
      <c r="J72" s="81">
        <f>'2b.  Complex Form Data Entry'!G121</f>
        <v>0</v>
      </c>
      <c r="K72" s="81">
        <f>'2b.  Complex Form Data Entry'!H121</f>
        <v>0</v>
      </c>
      <c r="L72" s="80">
        <f t="shared" si="10"/>
        <v>0</v>
      </c>
      <c r="M72" s="81">
        <f>'2b.  Complex Form Data Entry'!I121</f>
        <v>0</v>
      </c>
      <c r="N72" s="81">
        <f>'2b.  Complex Form Data Entry'!J121</f>
        <v>0</v>
      </c>
      <c r="O72" s="80">
        <f t="shared" si="11"/>
        <v>0</v>
      </c>
      <c r="P72" s="81">
        <f>'2b.  Complex Form Data Entry'!K121</f>
        <v>0</v>
      </c>
      <c r="Q72" s="81">
        <f>'2b.  Complex Form Data Entry'!L121</f>
        <v>0</v>
      </c>
      <c r="R72" s="80">
        <f t="shared" si="12"/>
        <v>0</v>
      </c>
      <c r="S72" s="83">
        <f>'2b.  Complex Form Data Entry'!M121</f>
        <v>0</v>
      </c>
      <c r="T72" s="12"/>
    </row>
    <row r="73" spans="1:20" ht="13.5">
      <c r="A73" s="26"/>
      <c r="B73" s="27"/>
      <c r="C73" s="28" t="s">
        <v>12</v>
      </c>
      <c r="D73" s="29"/>
      <c r="E73" s="29"/>
      <c r="F73" s="29"/>
      <c r="G73" s="29"/>
      <c r="H73" s="201"/>
      <c r="I73" s="63">
        <f aca="true" t="shared" si="17" ref="I73:S73">SUM(I66:I72)</f>
        <v>0</v>
      </c>
      <c r="J73" s="63">
        <f t="shared" si="17"/>
        <v>0</v>
      </c>
      <c r="K73" s="63">
        <f t="shared" si="17"/>
        <v>0</v>
      </c>
      <c r="L73" s="63">
        <f t="shared" si="10"/>
        <v>0</v>
      </c>
      <c r="M73" s="63">
        <f t="shared" si="17"/>
        <v>0</v>
      </c>
      <c r="N73" s="63">
        <f t="shared" si="17"/>
        <v>0</v>
      </c>
      <c r="O73" s="63">
        <f t="shared" si="11"/>
        <v>0</v>
      </c>
      <c r="P73" s="63">
        <f aca="true" t="shared" si="18" ref="P73:Q73">SUM(P66:P72)</f>
        <v>0</v>
      </c>
      <c r="Q73" s="63">
        <f t="shared" si="18"/>
        <v>0</v>
      </c>
      <c r="R73" s="63">
        <f t="shared" si="12"/>
        <v>0</v>
      </c>
      <c r="S73" s="64">
        <f t="shared" si="17"/>
        <v>0</v>
      </c>
      <c r="T73" s="12"/>
    </row>
    <row r="74" spans="1:20" ht="3" customHeight="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5">
      <c r="A75" s="408" t="str">
        <f>IF('2b.  Complex Form Data Entry'!E124="","   ",'2b.  Complex Form Data Entry'!E124)</f>
        <v xml:space="preserve">   </v>
      </c>
      <c r="B75" s="409"/>
      <c r="C75" s="410"/>
      <c r="D75" s="177" t="str">
        <f>IF(A75="   ","   ",IF(A75='2b.  Complex Form Data Entry'!$G$21,'2b.  Complex Form Data Entry'!J$21,IF(A75='2b.  Complex Form Data Entry'!$G$22,'2b.  Complex Form Data Entry'!J$22,IF(A75='2b.  Complex Form Data Entry'!$G$23,'2b.  Complex Form Data Entry'!J$23,IF(A75='2b.  Complex Form Data Entry'!$G$24,'2b.  Complex Form Data Entry'!$J$24,IF(A75='2b.  Complex Form Data Entry'!$G$25,'2b.  Complex Form Data Entry'!J$25,IF(A75='2b.  Complex Form Data Entry'!$G$26,'2b.  Complex Form Data Entry'!J$26,"   ")))))))</f>
        <v xml:space="preserve">   </v>
      </c>
      <c r="E75" s="89" t="str">
        <f>IF(A75="   ","   ",IF(A75='2b.  Complex Form Data Entry'!$G$21,'2b.  Complex Form Data Entry'!K$21,IF(A75='2b.  Complex Form Data Entry'!$G$22,'2b.  Complex Form Data Entry'!K$22,IF(A75='2b.  Complex Form Data Entry'!$G$23,'2b.  Complex Form Data Entry'!K$23,IF(A75='2b.  Complex Form Data Entry'!$G$24,'2b.  Complex Form Data Entry'!$K$24,IF(A75='2b.  Complex Form Data Entry'!G$25,'2b.  Complex Form Data Entry'!K$25,IF(A75='2b.  Complex Form Data Entry'!G$26,'2b.  Complex Form Data Entry'!K$26,"   ")))))))</f>
        <v xml:space="preserve">   </v>
      </c>
      <c r="F75" s="177" t="str">
        <f>IF(A75="   ","   ",IF(A75='2b.  Complex Form Data Entry'!$G$21,'2b.  Complex Form Data Entry'!L$21,IF(A75='2b.  Complex Form Data Entry'!$G$22,'2b.  Complex Form Data Entry'!L$22,IF(A75='2b.  Complex Form Data Entry'!$G$23,'2b.  Complex Form Data Entry'!L$23,IF(A75='2b.  Complex Form Data Entry'!$G$24,'2b.  Complex Form Data Entry'!$L$24,IF(A75='2b.  Complex Form Data Entry'!$G$25,'2b.  Complex Form Data Entry'!$L$25,IF(A75='2b.  Complex Form Data Entry'!$G$26,'2b.  Complex Form Data Entry'!$L$26,"   ")))))))</f>
        <v xml:space="preserve">   </v>
      </c>
      <c r="G75" s="79" t="str">
        <f>IF('2b.  Complex Form Data Entry'!I124="","   ",'2b.  Complex Form Data Entry'!I124)</f>
        <v xml:space="preserve"> </v>
      </c>
      <c r="H75" s="198"/>
      <c r="I75" s="48"/>
      <c r="J75" s="38"/>
      <c r="K75" s="38"/>
      <c r="L75" s="80">
        <f t="shared" si="10"/>
        <v>0</v>
      </c>
      <c r="M75" s="38"/>
      <c r="N75" s="38"/>
      <c r="O75" s="80">
        <f t="shared" si="11"/>
        <v>0</v>
      </c>
      <c r="P75" s="38"/>
      <c r="Q75" s="38"/>
      <c r="R75" s="80">
        <f t="shared" si="12"/>
        <v>0</v>
      </c>
      <c r="S75" s="39"/>
      <c r="T75" s="12"/>
    </row>
    <row r="76" spans="1:20" ht="13.5">
      <c r="A76" s="19"/>
      <c r="B76" s="50" t="s">
        <v>21</v>
      </c>
      <c r="C76" s="20"/>
      <c r="D76" s="45"/>
      <c r="E76" s="45"/>
      <c r="F76" s="45"/>
      <c r="G76" s="45"/>
      <c r="H76" s="200" t="str">
        <f>IF('2b.  Complex Form Data Entry'!E126="","  ",'2b.  Complex Form Data Entry'!E126)</f>
        <v xml:space="preserve">  </v>
      </c>
      <c r="I76" s="81">
        <f>'2b.  Complex Form Data Entry'!N126</f>
        <v>0</v>
      </c>
      <c r="J76" s="81">
        <f>'2b.  Complex Form Data Entry'!G126</f>
        <v>0</v>
      </c>
      <c r="K76" s="81">
        <f>'2b.  Complex Form Data Entry'!H126</f>
        <v>0</v>
      </c>
      <c r="L76" s="80">
        <f t="shared" si="10"/>
        <v>0</v>
      </c>
      <c r="M76" s="81">
        <f>'2b.  Complex Form Data Entry'!I126</f>
        <v>0</v>
      </c>
      <c r="N76" s="81">
        <f>'2b.  Complex Form Data Entry'!J126</f>
        <v>0</v>
      </c>
      <c r="O76" s="80">
        <f t="shared" si="11"/>
        <v>0</v>
      </c>
      <c r="P76" s="81">
        <f>'2b.  Complex Form Data Entry'!K126</f>
        <v>0</v>
      </c>
      <c r="Q76" s="81">
        <f>'2b.  Complex Form Data Entry'!L126</f>
        <v>0</v>
      </c>
      <c r="R76" s="80">
        <f t="shared" si="12"/>
        <v>0</v>
      </c>
      <c r="S76" s="104">
        <f>'2b.  Complex Form Data Entry'!M126</f>
        <v>0</v>
      </c>
      <c r="T76" s="12"/>
    </row>
    <row r="77" spans="1:20" ht="13.5">
      <c r="A77" s="19"/>
      <c r="B77" s="50" t="s">
        <v>25</v>
      </c>
      <c r="C77" s="20"/>
      <c r="D77" s="45"/>
      <c r="E77" s="45"/>
      <c r="F77" s="45"/>
      <c r="G77" s="45"/>
      <c r="H77" s="200" t="str">
        <f>IF('2b.  Complex Form Data Entry'!E127="","  ",'2b.  Complex Form Data Entry'!E127)</f>
        <v xml:space="preserve">  </v>
      </c>
      <c r="I77" s="81">
        <f>'2b.  Complex Form Data Entry'!N127</f>
        <v>0</v>
      </c>
      <c r="J77" s="81">
        <f>'2b.  Complex Form Data Entry'!G127</f>
        <v>0</v>
      </c>
      <c r="K77" s="81">
        <f>'2b.  Complex Form Data Entry'!H127</f>
        <v>0</v>
      </c>
      <c r="L77" s="80">
        <f t="shared" si="10"/>
        <v>0</v>
      </c>
      <c r="M77" s="81">
        <f>'2b.  Complex Form Data Entry'!I127</f>
        <v>0</v>
      </c>
      <c r="N77" s="81">
        <f>'2b.  Complex Form Data Entry'!J127</f>
        <v>0</v>
      </c>
      <c r="O77" s="80">
        <f t="shared" si="11"/>
        <v>0</v>
      </c>
      <c r="P77" s="81">
        <f>'2b.  Complex Form Data Entry'!K127</f>
        <v>0</v>
      </c>
      <c r="Q77" s="81">
        <f>'2b.  Complex Form Data Entry'!L127</f>
        <v>0</v>
      </c>
      <c r="R77" s="80">
        <f t="shared" si="12"/>
        <v>0</v>
      </c>
      <c r="S77" s="104">
        <f>'2b.  Complex Form Data Entry'!M127</f>
        <v>0</v>
      </c>
      <c r="T77" s="12"/>
    </row>
    <row r="78" spans="1:20" ht="13.5">
      <c r="A78" s="19"/>
      <c r="B78" s="50" t="s">
        <v>53</v>
      </c>
      <c r="C78" s="20"/>
      <c r="D78" s="45"/>
      <c r="E78" s="45"/>
      <c r="F78" s="45"/>
      <c r="G78" s="45"/>
      <c r="H78" s="200" t="str">
        <f>IF('2b.  Complex Form Data Entry'!E128="","  ",'2b.  Complex Form Data Entry'!E128)</f>
        <v xml:space="preserve">  </v>
      </c>
      <c r="I78" s="81">
        <f>'2b.  Complex Form Data Entry'!N128</f>
        <v>0</v>
      </c>
      <c r="J78" s="81">
        <f>'2b.  Complex Form Data Entry'!G128</f>
        <v>0</v>
      </c>
      <c r="K78" s="81">
        <f>'2b.  Complex Form Data Entry'!H128</f>
        <v>0</v>
      </c>
      <c r="L78" s="80">
        <f t="shared" si="10"/>
        <v>0</v>
      </c>
      <c r="M78" s="81">
        <f>'2b.  Complex Form Data Entry'!I128</f>
        <v>0</v>
      </c>
      <c r="N78" s="81">
        <f>'2b.  Complex Form Data Entry'!J128</f>
        <v>0</v>
      </c>
      <c r="O78" s="80">
        <f t="shared" si="11"/>
        <v>0</v>
      </c>
      <c r="P78" s="81">
        <f>'2b.  Complex Form Data Entry'!K128</f>
        <v>0</v>
      </c>
      <c r="Q78" s="81">
        <f>'2b.  Complex Form Data Entry'!L128</f>
        <v>0</v>
      </c>
      <c r="R78" s="80">
        <f t="shared" si="12"/>
        <v>0</v>
      </c>
      <c r="S78" s="104">
        <f>'2b.  Complex Form Data Entry'!M128</f>
        <v>0</v>
      </c>
      <c r="T78" s="12"/>
    </row>
    <row r="79" spans="1:20" ht="13.5">
      <c r="A79" s="19"/>
      <c r="B79" s="395" t="s">
        <v>55</v>
      </c>
      <c r="C79" s="396"/>
      <c r="D79" s="45"/>
      <c r="E79" s="45"/>
      <c r="F79" s="45"/>
      <c r="G79" s="45"/>
      <c r="H79" s="200" t="str">
        <f>IF('2b.  Complex Form Data Entry'!E129="","  ",'2b.  Complex Form Data Entry'!E129)</f>
        <v xml:space="preserve">  </v>
      </c>
      <c r="I79" s="81">
        <f>'2b.  Complex Form Data Entry'!N129</f>
        <v>0</v>
      </c>
      <c r="J79" s="81">
        <f>'2b.  Complex Form Data Entry'!G129</f>
        <v>0</v>
      </c>
      <c r="K79" s="81">
        <f>'2b.  Complex Form Data Entry'!H129</f>
        <v>0</v>
      </c>
      <c r="L79" s="80">
        <f t="shared" si="10"/>
        <v>0</v>
      </c>
      <c r="M79" s="81">
        <f>'2b.  Complex Form Data Entry'!I129</f>
        <v>0</v>
      </c>
      <c r="N79" s="81">
        <f>'2b.  Complex Form Data Entry'!J129</f>
        <v>0</v>
      </c>
      <c r="O79" s="80">
        <f t="shared" si="11"/>
        <v>0</v>
      </c>
      <c r="P79" s="81">
        <f>'2b.  Complex Form Data Entry'!K129</f>
        <v>0</v>
      </c>
      <c r="Q79" s="81">
        <f>'2b.  Complex Form Data Entry'!L129</f>
        <v>0</v>
      </c>
      <c r="R79" s="80">
        <f t="shared" si="12"/>
        <v>0</v>
      </c>
      <c r="S79" s="104">
        <f>'2b.  Complex Form Data Entry'!M129</f>
        <v>0</v>
      </c>
      <c r="T79" s="12"/>
    </row>
    <row r="80" spans="1:20" ht="13.5">
      <c r="A80" s="19"/>
      <c r="B80" s="397" t="s">
        <v>56</v>
      </c>
      <c r="C80" s="398"/>
      <c r="D80" s="45"/>
      <c r="E80" s="45"/>
      <c r="F80" s="45"/>
      <c r="G80" s="45"/>
      <c r="H80" s="200" t="str">
        <f>IF('2b.  Complex Form Data Entry'!E130="","  ",'2b.  Complex Form Data Entry'!E130)</f>
        <v xml:space="preserve">  </v>
      </c>
      <c r="I80" s="81">
        <f>'2b.  Complex Form Data Entry'!N130</f>
        <v>0</v>
      </c>
      <c r="J80" s="81">
        <f>'2b.  Complex Form Data Entry'!G130</f>
        <v>0</v>
      </c>
      <c r="K80" s="81">
        <f>'2b.  Complex Form Data Entry'!H130</f>
        <v>0</v>
      </c>
      <c r="L80" s="80">
        <f t="shared" si="10"/>
        <v>0</v>
      </c>
      <c r="M80" s="81">
        <f>'2b.  Complex Form Data Entry'!I130</f>
        <v>0</v>
      </c>
      <c r="N80" s="81">
        <f>'2b.  Complex Form Data Entry'!J130</f>
        <v>0</v>
      </c>
      <c r="O80" s="80">
        <f t="shared" si="11"/>
        <v>0</v>
      </c>
      <c r="P80" s="81">
        <f>'2b.  Complex Form Data Entry'!K130</f>
        <v>0</v>
      </c>
      <c r="Q80" s="81">
        <f>'2b.  Complex Form Data Entry'!L130</f>
        <v>0</v>
      </c>
      <c r="R80" s="80">
        <f t="shared" si="12"/>
        <v>0</v>
      </c>
      <c r="S80" s="104">
        <f>'2b.  Complex Form Data Entry'!M130</f>
        <v>0</v>
      </c>
      <c r="T80" s="12"/>
    </row>
    <row r="81" spans="1:20" ht="13.5">
      <c r="A81" s="19"/>
      <c r="B81" s="395" t="s">
        <v>57</v>
      </c>
      <c r="C81" s="396"/>
      <c r="D81" s="45"/>
      <c r="E81" s="45"/>
      <c r="F81" s="45"/>
      <c r="G81" s="45"/>
      <c r="H81" s="200" t="str">
        <f>IF('2b.  Complex Form Data Entry'!E131="","  ",'2b.  Complex Form Data Entry'!E131)</f>
        <v xml:space="preserve">  </v>
      </c>
      <c r="I81" s="81">
        <f>'2b.  Complex Form Data Entry'!N131</f>
        <v>0</v>
      </c>
      <c r="J81" s="81">
        <f>'2b.  Complex Form Data Entry'!G131</f>
        <v>0</v>
      </c>
      <c r="K81" s="81">
        <f>'2b.  Complex Form Data Entry'!H131</f>
        <v>0</v>
      </c>
      <c r="L81" s="80">
        <f t="shared" si="10"/>
        <v>0</v>
      </c>
      <c r="M81" s="81">
        <f>'2b.  Complex Form Data Entry'!I131</f>
        <v>0</v>
      </c>
      <c r="N81" s="81">
        <f>'2b.  Complex Form Data Entry'!J131</f>
        <v>0</v>
      </c>
      <c r="O81" s="80">
        <f t="shared" si="11"/>
        <v>0</v>
      </c>
      <c r="P81" s="81">
        <f>'2b.  Complex Form Data Entry'!K131</f>
        <v>0</v>
      </c>
      <c r="Q81" s="81">
        <f>'2b.  Complex Form Data Entry'!L131</f>
        <v>0</v>
      </c>
      <c r="R81" s="80">
        <f t="shared" si="12"/>
        <v>0</v>
      </c>
      <c r="S81" s="104">
        <f>'2b.  Complex Form Data Entry'!M131</f>
        <v>0</v>
      </c>
      <c r="T81" s="12"/>
    </row>
    <row r="82" spans="1:20" ht="13.5">
      <c r="A82" s="19"/>
      <c r="B82" s="411" t="s">
        <v>26</v>
      </c>
      <c r="C82" s="412"/>
      <c r="D82" s="45"/>
      <c r="E82" s="45"/>
      <c r="F82" s="45"/>
      <c r="G82" s="45"/>
      <c r="H82" s="200" t="str">
        <f>IF('2b.  Complex Form Data Entry'!E132="","  ",'2b.  Complex Form Data Entry'!E132)</f>
        <v xml:space="preserve">  </v>
      </c>
      <c r="I82" s="81">
        <f>'2b.  Complex Form Data Entry'!N132</f>
        <v>0</v>
      </c>
      <c r="J82" s="81">
        <f>'2b.  Complex Form Data Entry'!G132</f>
        <v>0</v>
      </c>
      <c r="K82" s="81">
        <f>'2b.  Complex Form Data Entry'!H132</f>
        <v>0</v>
      </c>
      <c r="L82" s="80">
        <f t="shared" si="10"/>
        <v>0</v>
      </c>
      <c r="M82" s="81">
        <f>'2b.  Complex Form Data Entry'!I132</f>
        <v>0</v>
      </c>
      <c r="N82" s="81">
        <f>'2b.  Complex Form Data Entry'!J132</f>
        <v>0</v>
      </c>
      <c r="O82" s="80">
        <f t="shared" si="11"/>
        <v>0</v>
      </c>
      <c r="P82" s="81">
        <f>'2b.  Complex Form Data Entry'!K132</f>
        <v>0</v>
      </c>
      <c r="Q82" s="81">
        <f>'2b.  Complex Form Data Entry'!L132</f>
        <v>0</v>
      </c>
      <c r="R82" s="80">
        <f t="shared" si="12"/>
        <v>0</v>
      </c>
      <c r="S82" s="104">
        <f>'2b.  Complex Form Data Entry'!M132</f>
        <v>0</v>
      </c>
      <c r="T82" s="12"/>
    </row>
    <row r="83" spans="1:20" ht="13.5">
      <c r="A83" s="26"/>
      <c r="B83" s="27"/>
      <c r="C83" s="28" t="s">
        <v>12</v>
      </c>
      <c r="D83" s="29"/>
      <c r="E83" s="29"/>
      <c r="F83" s="29"/>
      <c r="G83" s="29"/>
      <c r="H83" s="201"/>
      <c r="I83" s="63">
        <f aca="true" t="shared" si="19" ref="I83:S83">SUM(I76:I82)</f>
        <v>0</v>
      </c>
      <c r="J83" s="63">
        <f t="shared" si="19"/>
        <v>0</v>
      </c>
      <c r="K83" s="63">
        <f t="shared" si="19"/>
        <v>0</v>
      </c>
      <c r="L83" s="63">
        <f t="shared" si="10"/>
        <v>0</v>
      </c>
      <c r="M83" s="63">
        <f t="shared" si="19"/>
        <v>0</v>
      </c>
      <c r="N83" s="63">
        <f t="shared" si="19"/>
        <v>0</v>
      </c>
      <c r="O83" s="63">
        <f t="shared" si="11"/>
        <v>0</v>
      </c>
      <c r="P83" s="63">
        <f aca="true" t="shared" si="20" ref="P83:Q83">SUM(P76:P82)</f>
        <v>0</v>
      </c>
      <c r="Q83" s="63">
        <f t="shared" si="20"/>
        <v>0</v>
      </c>
      <c r="R83" s="63">
        <f t="shared" si="12"/>
        <v>0</v>
      </c>
      <c r="S83" s="64">
        <f t="shared" si="19"/>
        <v>0</v>
      </c>
      <c r="T83" s="12"/>
    </row>
    <row r="84" spans="1:20" ht="3" customHeight="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5">
      <c r="A85" s="408" t="str">
        <f>IF('2b.  Complex Form Data Entry'!E135="","   ",'2b.  Complex Form Data Entry'!E135)</f>
        <v xml:space="preserve">   </v>
      </c>
      <c r="B85" s="409"/>
      <c r="C85" s="410"/>
      <c r="D85" s="177" t="str">
        <f>IF(A85="   ","   ",IF(A85='2b.  Complex Form Data Entry'!$G$21,'2b.  Complex Form Data Entry'!J$21,IF(A85='2b.  Complex Form Data Entry'!$G$22,'2b.  Complex Form Data Entry'!J$22,IF(A85='2b.  Complex Form Data Entry'!$G$23,'2b.  Complex Form Data Entry'!J$23,IF(A85='2b.  Complex Form Data Entry'!$G$24,'2b.  Complex Form Data Entry'!$J$24,IF(A85='2b.  Complex Form Data Entry'!$G$25,'2b.  Complex Form Data Entry'!J$25,IF(A85='2b.  Complex Form Data Entry'!$G$26,'2b.  Complex Form Data Entry'!J$26,"   ")))))))</f>
        <v xml:space="preserve">   </v>
      </c>
      <c r="E85" s="89" t="str">
        <f>IF(A85="   ","   ",IF(A85='2b.  Complex Form Data Entry'!$G$21,'2b.  Complex Form Data Entry'!K$21,IF(A85='2b.  Complex Form Data Entry'!$G$22,'2b.  Complex Form Data Entry'!K$22,IF(A85='2b.  Complex Form Data Entry'!$G$23,'2b.  Complex Form Data Entry'!K$23,IF(A85='2b.  Complex Form Data Entry'!$G$24,'2b.  Complex Form Data Entry'!$K$24,IF(A85='2b.  Complex Form Data Entry'!G$25,'2b.  Complex Form Data Entry'!K$25,IF(A85='2b.  Complex Form Data Entry'!G$26,'2b.  Complex Form Data Entry'!K$26,"   ")))))))</f>
        <v xml:space="preserve">   </v>
      </c>
      <c r="F85" s="177" t="str">
        <f>IF(A85="   ","   ",IF(A85='2b.  Complex Form Data Entry'!$G$21,'2b.  Complex Form Data Entry'!L$21,IF(A85='2b.  Complex Form Data Entry'!$G$22,'2b.  Complex Form Data Entry'!L$22,IF(A85='2b.  Complex Form Data Entry'!$G$23,'2b.  Complex Form Data Entry'!L$23,IF(A85='2b.  Complex Form Data Entry'!$G$24,'2b.  Complex Form Data Entry'!$L$24,IF(A85='2b.  Complex Form Data Entry'!$G$25,'2b.  Complex Form Data Entry'!$L$25,IF(A85='2b.  Complex Form Data Entry'!$G$26,'2b.  Complex Form Data Entry'!$L$26,"   ")))))))</f>
        <v xml:space="preserve">   </v>
      </c>
      <c r="G85" s="79" t="str">
        <f>IF('2b.  Complex Form Data Entry'!I135="","   ",'2b.  Complex Form Data Entry'!I135)</f>
        <v xml:space="preserve"> </v>
      </c>
      <c r="H85" s="198"/>
      <c r="I85" s="48"/>
      <c r="J85" s="38"/>
      <c r="K85" s="38"/>
      <c r="L85" s="80">
        <f t="shared" si="10"/>
        <v>0</v>
      </c>
      <c r="M85" s="38"/>
      <c r="N85" s="38"/>
      <c r="O85" s="80">
        <f t="shared" si="11"/>
        <v>0</v>
      </c>
      <c r="P85" s="38"/>
      <c r="Q85" s="38"/>
      <c r="R85" s="80">
        <f t="shared" si="12"/>
        <v>0</v>
      </c>
      <c r="S85" s="39"/>
      <c r="T85" s="12"/>
    </row>
    <row r="86" spans="1:20" ht="13.5">
      <c r="A86" s="19"/>
      <c r="B86" s="50" t="s">
        <v>21</v>
      </c>
      <c r="C86" s="20"/>
      <c r="D86" s="45"/>
      <c r="E86" s="45"/>
      <c r="F86" s="45"/>
      <c r="G86" s="45"/>
      <c r="H86" s="200" t="str">
        <f>IF('2b.  Complex Form Data Entry'!E137="","  ",'2b.  Complex Form Data Entry'!E137)</f>
        <v xml:space="preserve">  </v>
      </c>
      <c r="I86" s="81">
        <f>'2b.  Complex Form Data Entry'!N137</f>
        <v>0</v>
      </c>
      <c r="J86" s="81">
        <f>'2b.  Complex Form Data Entry'!G137</f>
        <v>0</v>
      </c>
      <c r="K86" s="81">
        <f>'2b.  Complex Form Data Entry'!H137</f>
        <v>0</v>
      </c>
      <c r="L86" s="80">
        <f t="shared" si="10"/>
        <v>0</v>
      </c>
      <c r="M86" s="81">
        <f>'2b.  Complex Form Data Entry'!I137</f>
        <v>0</v>
      </c>
      <c r="N86" s="81">
        <f>'2b.  Complex Form Data Entry'!J137</f>
        <v>0</v>
      </c>
      <c r="O86" s="80">
        <f t="shared" si="11"/>
        <v>0</v>
      </c>
      <c r="P86" s="81">
        <f>'2b.  Complex Form Data Entry'!K137</f>
        <v>0</v>
      </c>
      <c r="Q86" s="81">
        <f>'2b.  Complex Form Data Entry'!L137</f>
        <v>0</v>
      </c>
      <c r="R86" s="80">
        <f t="shared" si="12"/>
        <v>0</v>
      </c>
      <c r="S86" s="104">
        <f>'2b.  Complex Form Data Entry'!M137</f>
        <v>0</v>
      </c>
      <c r="T86" s="12"/>
    </row>
    <row r="87" spans="1:20" ht="13.5">
      <c r="A87" s="19"/>
      <c r="B87" s="50" t="s">
        <v>25</v>
      </c>
      <c r="C87" s="20"/>
      <c r="D87" s="45"/>
      <c r="E87" s="45"/>
      <c r="F87" s="45"/>
      <c r="G87" s="45"/>
      <c r="H87" s="200" t="str">
        <f>IF('2b.  Complex Form Data Entry'!E138="","  ",'2b.  Complex Form Data Entry'!E138)</f>
        <v xml:space="preserve">  </v>
      </c>
      <c r="I87" s="81">
        <f>'2b.  Complex Form Data Entry'!N138</f>
        <v>0</v>
      </c>
      <c r="J87" s="81">
        <f>'2b.  Complex Form Data Entry'!G138</f>
        <v>0</v>
      </c>
      <c r="K87" s="81">
        <f>'2b.  Complex Form Data Entry'!H138</f>
        <v>0</v>
      </c>
      <c r="L87" s="80">
        <f t="shared" si="10"/>
        <v>0</v>
      </c>
      <c r="M87" s="81">
        <f>'2b.  Complex Form Data Entry'!I138</f>
        <v>0</v>
      </c>
      <c r="N87" s="81">
        <f>'2b.  Complex Form Data Entry'!J138</f>
        <v>0</v>
      </c>
      <c r="O87" s="80">
        <f t="shared" si="11"/>
        <v>0</v>
      </c>
      <c r="P87" s="81">
        <f>'2b.  Complex Form Data Entry'!K138</f>
        <v>0</v>
      </c>
      <c r="Q87" s="81">
        <f>'2b.  Complex Form Data Entry'!L138</f>
        <v>0</v>
      </c>
      <c r="R87" s="80">
        <f t="shared" si="12"/>
        <v>0</v>
      </c>
      <c r="S87" s="104">
        <f>'2b.  Complex Form Data Entry'!M138</f>
        <v>0</v>
      </c>
      <c r="T87" s="12"/>
    </row>
    <row r="88" spans="1:20" ht="13.5">
      <c r="A88" s="19"/>
      <c r="B88" s="50" t="s">
        <v>53</v>
      </c>
      <c r="C88" s="20"/>
      <c r="D88" s="45"/>
      <c r="E88" s="45"/>
      <c r="F88" s="45"/>
      <c r="G88" s="45"/>
      <c r="H88" s="200" t="str">
        <f>IF('2b.  Complex Form Data Entry'!E139="","  ",'2b.  Complex Form Data Entry'!E139)</f>
        <v xml:space="preserve">  </v>
      </c>
      <c r="I88" s="81">
        <f>'2b.  Complex Form Data Entry'!N139</f>
        <v>0</v>
      </c>
      <c r="J88" s="81">
        <f>'2b.  Complex Form Data Entry'!G139</f>
        <v>0</v>
      </c>
      <c r="K88" s="81">
        <f>'2b.  Complex Form Data Entry'!H139</f>
        <v>0</v>
      </c>
      <c r="L88" s="80">
        <f t="shared" si="10"/>
        <v>0</v>
      </c>
      <c r="M88" s="81">
        <f>'2b.  Complex Form Data Entry'!I139</f>
        <v>0</v>
      </c>
      <c r="N88" s="81">
        <f>'2b.  Complex Form Data Entry'!J139</f>
        <v>0</v>
      </c>
      <c r="O88" s="80">
        <f t="shared" si="11"/>
        <v>0</v>
      </c>
      <c r="P88" s="81">
        <f>'2b.  Complex Form Data Entry'!K139</f>
        <v>0</v>
      </c>
      <c r="Q88" s="81">
        <f>'2b.  Complex Form Data Entry'!L139</f>
        <v>0</v>
      </c>
      <c r="R88" s="80">
        <f t="shared" si="12"/>
        <v>0</v>
      </c>
      <c r="S88" s="104">
        <f>'2b.  Complex Form Data Entry'!M139</f>
        <v>0</v>
      </c>
      <c r="T88" s="12"/>
    </row>
    <row r="89" spans="1:20" ht="13.5">
      <c r="A89" s="19"/>
      <c r="B89" s="395" t="s">
        <v>55</v>
      </c>
      <c r="C89" s="396"/>
      <c r="D89" s="45"/>
      <c r="E89" s="45"/>
      <c r="F89" s="45"/>
      <c r="G89" s="45"/>
      <c r="H89" s="200" t="str">
        <f>IF('2b.  Complex Form Data Entry'!E140="","  ",'2b.  Complex Form Data Entry'!E140)</f>
        <v xml:space="preserve">  </v>
      </c>
      <c r="I89" s="81">
        <f>'2b.  Complex Form Data Entry'!N140</f>
        <v>0</v>
      </c>
      <c r="J89" s="81">
        <f>'2b.  Complex Form Data Entry'!G140</f>
        <v>0</v>
      </c>
      <c r="K89" s="81">
        <f>'2b.  Complex Form Data Entry'!H140</f>
        <v>0</v>
      </c>
      <c r="L89" s="80">
        <f t="shared" si="10"/>
        <v>0</v>
      </c>
      <c r="M89" s="81">
        <f>'2b.  Complex Form Data Entry'!I140</f>
        <v>0</v>
      </c>
      <c r="N89" s="81">
        <f>'2b.  Complex Form Data Entry'!J140</f>
        <v>0</v>
      </c>
      <c r="O89" s="80">
        <f t="shared" si="11"/>
        <v>0</v>
      </c>
      <c r="P89" s="81">
        <f>'2b.  Complex Form Data Entry'!K140</f>
        <v>0</v>
      </c>
      <c r="Q89" s="81">
        <f>'2b.  Complex Form Data Entry'!L140</f>
        <v>0</v>
      </c>
      <c r="R89" s="80">
        <f t="shared" si="12"/>
        <v>0</v>
      </c>
      <c r="S89" s="104">
        <f>'2b.  Complex Form Data Entry'!M140</f>
        <v>0</v>
      </c>
      <c r="T89" s="12"/>
    </row>
    <row r="90" spans="1:20" ht="13.5">
      <c r="A90" s="19"/>
      <c r="B90" s="397" t="s">
        <v>56</v>
      </c>
      <c r="C90" s="398"/>
      <c r="D90" s="45"/>
      <c r="E90" s="45"/>
      <c r="F90" s="45"/>
      <c r="G90" s="45"/>
      <c r="H90" s="200" t="str">
        <f>IF('2b.  Complex Form Data Entry'!E141="","  ",'2b.  Complex Form Data Entry'!E141)</f>
        <v xml:space="preserve">  </v>
      </c>
      <c r="I90" s="81">
        <f>'2b.  Complex Form Data Entry'!N141</f>
        <v>0</v>
      </c>
      <c r="J90" s="81">
        <f>'2b.  Complex Form Data Entry'!G141</f>
        <v>0</v>
      </c>
      <c r="K90" s="81">
        <f>'2b.  Complex Form Data Entry'!H141</f>
        <v>0</v>
      </c>
      <c r="L90" s="80">
        <f t="shared" si="10"/>
        <v>0</v>
      </c>
      <c r="M90" s="81">
        <f>'2b.  Complex Form Data Entry'!I141</f>
        <v>0</v>
      </c>
      <c r="N90" s="81">
        <f>'2b.  Complex Form Data Entry'!J141</f>
        <v>0</v>
      </c>
      <c r="O90" s="80">
        <f t="shared" si="11"/>
        <v>0</v>
      </c>
      <c r="P90" s="81">
        <f>'2b.  Complex Form Data Entry'!K141</f>
        <v>0</v>
      </c>
      <c r="Q90" s="81">
        <f>'2b.  Complex Form Data Entry'!L141</f>
        <v>0</v>
      </c>
      <c r="R90" s="80">
        <f t="shared" si="12"/>
        <v>0</v>
      </c>
      <c r="S90" s="104">
        <f>'2b.  Complex Form Data Entry'!M141</f>
        <v>0</v>
      </c>
      <c r="T90" s="12"/>
    </row>
    <row r="91" spans="1:20" ht="13.5">
      <c r="A91" s="19"/>
      <c r="B91" s="395" t="s">
        <v>57</v>
      </c>
      <c r="C91" s="396"/>
      <c r="D91" s="45"/>
      <c r="E91" s="45"/>
      <c r="F91" s="45"/>
      <c r="G91" s="45"/>
      <c r="H91" s="200" t="str">
        <f>IF('2b.  Complex Form Data Entry'!E142="","  ",'2b.  Complex Form Data Entry'!E142)</f>
        <v xml:space="preserve">  </v>
      </c>
      <c r="I91" s="81">
        <f>'2b.  Complex Form Data Entry'!N142</f>
        <v>0</v>
      </c>
      <c r="J91" s="81">
        <f>'2b.  Complex Form Data Entry'!G142</f>
        <v>0</v>
      </c>
      <c r="K91" s="81">
        <f>'2b.  Complex Form Data Entry'!H142</f>
        <v>0</v>
      </c>
      <c r="L91" s="80">
        <f t="shared" si="10"/>
        <v>0</v>
      </c>
      <c r="M91" s="81">
        <f>'2b.  Complex Form Data Entry'!I142</f>
        <v>0</v>
      </c>
      <c r="N91" s="81">
        <f>'2b.  Complex Form Data Entry'!J142</f>
        <v>0</v>
      </c>
      <c r="O91" s="80">
        <f t="shared" si="11"/>
        <v>0</v>
      </c>
      <c r="P91" s="81">
        <f>'2b.  Complex Form Data Entry'!K142</f>
        <v>0</v>
      </c>
      <c r="Q91" s="81">
        <f>'2b.  Complex Form Data Entry'!L142</f>
        <v>0</v>
      </c>
      <c r="R91" s="80">
        <f t="shared" si="12"/>
        <v>0</v>
      </c>
      <c r="S91" s="104">
        <f>'2b.  Complex Form Data Entry'!M142</f>
        <v>0</v>
      </c>
      <c r="T91" s="12"/>
    </row>
    <row r="92" spans="1:20" ht="13.5">
      <c r="A92" s="19"/>
      <c r="B92" s="411" t="s">
        <v>26</v>
      </c>
      <c r="C92" s="412"/>
      <c r="D92" s="45"/>
      <c r="E92" s="45"/>
      <c r="F92" s="45"/>
      <c r="G92" s="45"/>
      <c r="H92" s="203" t="str">
        <f>IF('2b.  Complex Form Data Entry'!E143="","  ",'2b.  Complex Form Data Entry'!E143)</f>
        <v xml:space="preserve">  </v>
      </c>
      <c r="I92" s="81">
        <f>'2b.  Complex Form Data Entry'!N143</f>
        <v>0</v>
      </c>
      <c r="J92" s="81">
        <f>'2b.  Complex Form Data Entry'!G143</f>
        <v>0</v>
      </c>
      <c r="K92" s="81">
        <f>'2b.  Complex Form Data Entry'!H143</f>
        <v>0</v>
      </c>
      <c r="L92" s="80">
        <f t="shared" si="10"/>
        <v>0</v>
      </c>
      <c r="M92" s="81">
        <f>'2b.  Complex Form Data Entry'!I143</f>
        <v>0</v>
      </c>
      <c r="N92" s="81">
        <f>'2b.  Complex Form Data Entry'!J143</f>
        <v>0</v>
      </c>
      <c r="O92" s="80">
        <f t="shared" si="11"/>
        <v>0</v>
      </c>
      <c r="P92" s="81">
        <f>'2b.  Complex Form Data Entry'!K143</f>
        <v>0</v>
      </c>
      <c r="Q92" s="81">
        <f>'2b.  Complex Form Data Entry'!L143</f>
        <v>0</v>
      </c>
      <c r="R92" s="80">
        <f t="shared" si="12"/>
        <v>0</v>
      </c>
      <c r="S92" s="104">
        <f>'2b.  Complex Form Data Entry'!M143</f>
        <v>0</v>
      </c>
      <c r="T92" s="12"/>
    </row>
    <row r="93" spans="1:20" ht="12.75" customHeight="1">
      <c r="A93" s="26"/>
      <c r="B93" s="27"/>
      <c r="C93" s="28" t="s">
        <v>12</v>
      </c>
      <c r="D93" s="29"/>
      <c r="E93" s="29"/>
      <c r="F93" s="29"/>
      <c r="G93" s="29"/>
      <c r="H93" s="204"/>
      <c r="I93" s="63">
        <f aca="true" t="shared" si="21" ref="I93:S93">SUM(I86:I92)</f>
        <v>0</v>
      </c>
      <c r="J93" s="63">
        <f t="shared" si="21"/>
        <v>0</v>
      </c>
      <c r="K93" s="63">
        <f t="shared" si="21"/>
        <v>0</v>
      </c>
      <c r="L93" s="63">
        <f t="shared" si="10"/>
        <v>0</v>
      </c>
      <c r="M93" s="63">
        <f t="shared" si="21"/>
        <v>0</v>
      </c>
      <c r="N93" s="63">
        <f t="shared" si="21"/>
        <v>0</v>
      </c>
      <c r="O93" s="63">
        <f t="shared" si="11"/>
        <v>0</v>
      </c>
      <c r="P93" s="63">
        <f aca="true" t="shared" si="22" ref="P93:Q93">SUM(P86:P92)</f>
        <v>0</v>
      </c>
      <c r="Q93" s="63">
        <f t="shared" si="22"/>
        <v>0</v>
      </c>
      <c r="R93" s="63">
        <f t="shared" si="12"/>
        <v>0</v>
      </c>
      <c r="S93" s="64">
        <f t="shared" si="21"/>
        <v>0</v>
      </c>
      <c r="T93" s="12"/>
    </row>
    <row r="94" spans="1:19" ht="3" customHeight="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25" thickBot="1">
      <c r="A95" s="6"/>
      <c r="B95" s="7"/>
      <c r="C95" s="290" t="s">
        <v>6</v>
      </c>
      <c r="D95" s="8"/>
      <c r="E95" s="8"/>
      <c r="F95" s="8"/>
      <c r="G95" s="21"/>
      <c r="H95" s="206"/>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c r="A96" s="2"/>
      <c r="B96" s="2"/>
      <c r="C96" s="2"/>
      <c r="D96" s="2"/>
      <c r="E96" s="2"/>
      <c r="F96" s="2"/>
      <c r="G96" s="41"/>
      <c r="H96" s="41"/>
      <c r="I96" s="41"/>
      <c r="J96" s="42"/>
      <c r="K96" s="42"/>
      <c r="L96" s="42"/>
      <c r="M96" s="42"/>
      <c r="N96" s="42"/>
      <c r="O96" s="42"/>
      <c r="P96" s="42"/>
      <c r="Q96" s="42"/>
      <c r="R96" s="42"/>
      <c r="S96" s="5"/>
      <c r="T96" s="5"/>
    </row>
    <row r="97" spans="1:20" ht="18.75">
      <c r="A97" s="434" t="s">
        <v>133</v>
      </c>
      <c r="B97" s="434"/>
      <c r="C97" s="434"/>
      <c r="D97" s="434"/>
      <c r="E97" s="434"/>
      <c r="F97" s="434"/>
      <c r="G97" s="434"/>
      <c r="H97" s="434"/>
      <c r="I97" s="434"/>
      <c r="J97" s="434"/>
      <c r="K97" s="434"/>
      <c r="L97" s="434"/>
      <c r="M97" s="434"/>
      <c r="N97" s="434"/>
      <c r="O97" s="434"/>
      <c r="P97" s="434"/>
      <c r="Q97" s="434"/>
      <c r="R97" s="434"/>
      <c r="S97" s="434"/>
      <c r="T97" s="1"/>
    </row>
    <row r="98" spans="1:20" ht="3" customHeight="1" thickBot="1">
      <c r="A98" s="40"/>
      <c r="B98" s="40"/>
      <c r="C98" s="40"/>
      <c r="D98" s="40"/>
      <c r="E98" s="40"/>
      <c r="F98" s="40"/>
      <c r="G98" s="40"/>
      <c r="H98" s="40"/>
      <c r="I98" s="40"/>
      <c r="J98" s="40"/>
      <c r="K98" s="40"/>
      <c r="L98" s="40"/>
      <c r="M98" s="40"/>
      <c r="N98" s="40"/>
      <c r="O98" s="40"/>
      <c r="P98" s="40"/>
      <c r="Q98" s="40"/>
      <c r="R98" s="40"/>
      <c r="S98" s="1"/>
      <c r="T98" s="1"/>
    </row>
    <row r="99" spans="1:20" ht="18" customHeight="1" thickBot="1" thickTop="1">
      <c r="A99" s="391" t="s">
        <v>31</v>
      </c>
      <c r="B99" s="391"/>
      <c r="C99" s="391"/>
      <c r="D99" s="391"/>
      <c r="E99" s="391"/>
      <c r="F99" s="391"/>
      <c r="G99" s="391"/>
      <c r="H99" s="391"/>
      <c r="I99" s="391"/>
      <c r="J99" s="391"/>
      <c r="K99" s="391"/>
      <c r="L99" s="391"/>
      <c r="M99" s="391"/>
      <c r="N99" s="391"/>
      <c r="O99" s="391"/>
      <c r="P99" s="391"/>
      <c r="Q99" s="391"/>
      <c r="R99" s="391"/>
      <c r="S99" s="391"/>
      <c r="T99" s="1"/>
    </row>
    <row r="100" spans="1:20" ht="3" customHeight="1" thickBot="1" thickTop="1">
      <c r="A100" s="445"/>
      <c r="B100" s="446"/>
      <c r="C100" s="446"/>
      <c r="D100" s="446"/>
      <c r="E100" s="446"/>
      <c r="F100" s="446"/>
      <c r="G100" s="446"/>
      <c r="H100" s="446"/>
      <c r="I100" s="446"/>
      <c r="J100" s="446"/>
      <c r="K100" s="446"/>
      <c r="L100" s="446"/>
      <c r="M100" s="446"/>
      <c r="N100" s="446"/>
      <c r="O100" s="446"/>
      <c r="P100" s="446"/>
      <c r="Q100" s="446"/>
      <c r="R100" s="446"/>
      <c r="S100" s="446"/>
      <c r="T100" s="1"/>
    </row>
    <row r="101" spans="1:19" ht="13.5">
      <c r="A101" s="455" t="s">
        <v>7</v>
      </c>
      <c r="B101" s="453"/>
      <c r="C101" s="453"/>
      <c r="D101" s="453"/>
      <c r="E101" s="453"/>
      <c r="F101" s="453"/>
      <c r="G101" s="453"/>
      <c r="H101" s="453"/>
      <c r="I101" s="453"/>
      <c r="J101" s="453"/>
      <c r="K101" s="453"/>
      <c r="L101" s="453"/>
      <c r="M101" s="453"/>
      <c r="N101" s="453"/>
      <c r="O101" s="453"/>
      <c r="P101" s="453"/>
      <c r="Q101" s="453"/>
      <c r="R101" s="453"/>
      <c r="S101" s="454"/>
    </row>
    <row r="102" spans="1:20" ht="13.5">
      <c r="A102" s="451" t="s">
        <v>0</v>
      </c>
      <c r="B102" s="452"/>
      <c r="C102" s="450" t="str">
        <f>IF('2b.  Complex Form Data Entry'!G11="","   ",'2b.  Complex Form Data Entry'!G11)</f>
        <v xml:space="preserve">   </v>
      </c>
      <c r="D102" s="450"/>
      <c r="E102" s="450"/>
      <c r="F102" s="450"/>
      <c r="G102" s="450"/>
      <c r="H102" s="450"/>
      <c r="I102" s="450"/>
      <c r="J102" s="450"/>
      <c r="L102" s="293" t="s">
        <v>16</v>
      </c>
      <c r="M102" s="293"/>
      <c r="O102" s="72"/>
      <c r="Q102" s="72"/>
      <c r="R102" s="319" t="str">
        <f>IF('2b.  Complex Form Data Entry'!G117="","   ",'2b.  Complex Form Data Entry'!G117)</f>
        <v xml:space="preserve">   </v>
      </c>
      <c r="S102" s="71" t="s">
        <v>17</v>
      </c>
      <c r="T102" s="11"/>
    </row>
    <row r="103" spans="1:20" ht="13.5" customHeight="1">
      <c r="A103" s="456" t="s">
        <v>152</v>
      </c>
      <c r="B103" s="447"/>
      <c r="C103" s="457" t="str">
        <f>IF('2b.  Complex Form Data Entry'!G12="","   ",'2b.  Complex Form Data Entry'!G12)</f>
        <v xml:space="preserve">   </v>
      </c>
      <c r="D103" s="457"/>
      <c r="E103" s="457"/>
      <c r="F103" s="457"/>
      <c r="G103" s="457"/>
      <c r="H103" s="457"/>
      <c r="I103" s="457"/>
      <c r="J103" s="457"/>
      <c r="L103" s="299" t="s">
        <v>27</v>
      </c>
      <c r="M103" s="299"/>
      <c r="P103" s="73"/>
      <c r="Q103" s="73"/>
      <c r="R103" s="320">
        <f>'2b.  Complex Form Data Entry'!G118</f>
        <v>0</v>
      </c>
      <c r="S103" s="54"/>
      <c r="T103" s="11"/>
    </row>
    <row r="104" spans="1:20" ht="13.5" customHeight="1">
      <c r="A104" s="448" t="s">
        <v>2</v>
      </c>
      <c r="B104" s="449"/>
      <c r="C104" s="298" t="str">
        <f>IF('2b.  Complex Form Data Entry'!G15="","   ",'2b.  Complex Form Data Entry'!G15)</f>
        <v xml:space="preserve">   </v>
      </c>
      <c r="E104" s="298"/>
      <c r="F104" s="449" t="s">
        <v>8</v>
      </c>
      <c r="G104" s="449"/>
      <c r="H104" s="329" t="str">
        <f>IF('2b.  Complex Form Data Entry'!G15=""," ",'2b.  Complex Form Data Entry'!G16)</f>
        <v xml:space="preserve"> </v>
      </c>
      <c r="I104" s="298"/>
      <c r="J104" s="298"/>
      <c r="L104" s="447" t="s">
        <v>10</v>
      </c>
      <c r="M104" s="447"/>
      <c r="N104" s="447"/>
      <c r="O104" s="447"/>
      <c r="P104" s="74"/>
      <c r="Q104" s="74"/>
      <c r="R104" s="298" t="str">
        <f>IF('2b.  Complex Form Data Entry'!G13="","   ",'2b.  Complex Form Data Entry'!G13)</f>
        <v xml:space="preserve">   </v>
      </c>
      <c r="S104" s="328"/>
      <c r="T104" s="11"/>
    </row>
    <row r="105" spans="1:20" ht="13.5" customHeight="1">
      <c r="A105" s="448" t="s">
        <v>3</v>
      </c>
      <c r="B105" s="449"/>
      <c r="C105" s="300"/>
      <c r="D105" s="298"/>
      <c r="E105" s="298"/>
      <c r="F105" s="449" t="s">
        <v>13</v>
      </c>
      <c r="G105" s="449"/>
      <c r="H105" s="298"/>
      <c r="I105" s="298"/>
      <c r="J105" s="298"/>
      <c r="L105" s="447" t="s">
        <v>9</v>
      </c>
      <c r="M105" s="447"/>
      <c r="N105" s="447"/>
      <c r="O105" s="447"/>
      <c r="P105" s="55"/>
      <c r="Q105" s="55"/>
      <c r="R105" s="298" t="str">
        <f>IF('2b.  Complex Form Data Entry'!G14="","   ",'2b.  Complex Form Data Entry'!G14)</f>
        <v xml:space="preserve">   </v>
      </c>
      <c r="S105" s="328"/>
      <c r="T105" s="11"/>
    </row>
    <row r="106" spans="1:20" ht="12.75">
      <c r="A106" s="330" t="s">
        <v>151</v>
      </c>
      <c r="B106" s="331"/>
      <c r="C106" s="441" t="str">
        <f>IF('2b.  Complex Form Data Entry'!G10=""," ",'2b.  Complex Form Data Entry'!G10)</f>
        <v xml:space="preserve"> </v>
      </c>
      <c r="D106" s="441"/>
      <c r="E106" s="441"/>
      <c r="F106" s="441"/>
      <c r="G106" s="441"/>
      <c r="H106" s="441"/>
      <c r="I106" s="441"/>
      <c r="J106" s="441"/>
      <c r="K106" s="441"/>
      <c r="L106" s="441"/>
      <c r="M106" s="441"/>
      <c r="N106" s="441"/>
      <c r="O106" s="441"/>
      <c r="P106" s="441"/>
      <c r="Q106" s="441"/>
      <c r="R106" s="441"/>
      <c r="S106" s="442"/>
      <c r="T106" s="11"/>
    </row>
    <row r="107" spans="1:20" ht="13.5" thickBot="1">
      <c r="A107" s="332"/>
      <c r="B107" s="333"/>
      <c r="C107" s="443"/>
      <c r="D107" s="443"/>
      <c r="E107" s="443"/>
      <c r="F107" s="443"/>
      <c r="G107" s="443"/>
      <c r="H107" s="443"/>
      <c r="I107" s="443"/>
      <c r="J107" s="443"/>
      <c r="K107" s="443"/>
      <c r="L107" s="443"/>
      <c r="M107" s="443"/>
      <c r="N107" s="443"/>
      <c r="O107" s="443"/>
      <c r="P107" s="443"/>
      <c r="Q107" s="443"/>
      <c r="R107" s="443"/>
      <c r="S107" s="444"/>
      <c r="T107" s="11"/>
    </row>
    <row r="108" spans="1:20" ht="18.75" customHeight="1" thickBot="1" thickTop="1">
      <c r="A108" s="435" t="s">
        <v>15</v>
      </c>
      <c r="B108" s="435"/>
      <c r="C108" s="435"/>
      <c r="D108" s="435"/>
      <c r="E108" s="435"/>
      <c r="F108" s="435"/>
      <c r="G108" s="435"/>
      <c r="H108" s="435"/>
      <c r="I108" s="435"/>
      <c r="J108" s="435"/>
      <c r="K108" s="435"/>
      <c r="L108" s="435"/>
      <c r="M108" s="435"/>
      <c r="N108" s="435"/>
      <c r="O108" s="435"/>
      <c r="P108" s="435"/>
      <c r="Q108" s="435"/>
      <c r="R108" s="435"/>
      <c r="S108" s="435"/>
      <c r="T108" s="5"/>
    </row>
    <row r="109" spans="1:20" ht="3" customHeight="1" thickTop="1">
      <c r="A109" s="2"/>
      <c r="B109" s="2"/>
      <c r="C109" s="2"/>
      <c r="D109" s="2"/>
      <c r="E109" s="2"/>
      <c r="F109" s="2"/>
      <c r="G109" s="41"/>
      <c r="H109" s="41"/>
      <c r="I109" s="41"/>
      <c r="J109" s="42"/>
      <c r="K109" s="42"/>
      <c r="L109" s="42"/>
      <c r="M109" s="42"/>
      <c r="N109" s="42"/>
      <c r="O109" s="42"/>
      <c r="P109" s="42"/>
      <c r="Q109" s="42"/>
      <c r="R109" s="42"/>
      <c r="S109" s="5"/>
      <c r="T109" s="5"/>
    </row>
    <row r="110" spans="1:20" ht="15.75">
      <c r="A110" s="37" t="s">
        <v>128</v>
      </c>
      <c r="B110" s="2"/>
      <c r="C110" s="2"/>
      <c r="D110" s="2"/>
      <c r="E110" s="2"/>
      <c r="F110" s="2"/>
      <c r="G110" s="41"/>
      <c r="H110" s="41"/>
      <c r="I110" s="41"/>
      <c r="J110" s="42"/>
      <c r="K110" s="42"/>
      <c r="L110" s="42"/>
      <c r="M110" s="42"/>
      <c r="N110" s="42"/>
      <c r="O110" s="42"/>
      <c r="P110" s="42"/>
      <c r="Q110" s="42"/>
      <c r="R110" s="42"/>
      <c r="S110" s="42"/>
      <c r="T110" s="42"/>
    </row>
    <row r="111" spans="1:20" ht="3" customHeight="1" thickBot="1">
      <c r="A111" s="2"/>
      <c r="B111" s="2"/>
      <c r="C111" s="2"/>
      <c r="D111" s="2"/>
      <c r="E111" s="2"/>
      <c r="F111" s="2"/>
      <c r="G111" s="41"/>
      <c r="H111" s="41"/>
      <c r="I111" s="41"/>
      <c r="J111" s="42"/>
      <c r="K111" s="42"/>
      <c r="L111" s="42"/>
      <c r="M111" s="42"/>
      <c r="N111" s="42"/>
      <c r="O111" s="42"/>
      <c r="P111" s="42"/>
      <c r="Q111" s="42"/>
      <c r="R111" s="42"/>
      <c r="S111" s="42"/>
      <c r="T111" s="42"/>
    </row>
    <row r="112" spans="1:20" ht="15" customHeight="1">
      <c r="A112" s="458" t="s">
        <v>18</v>
      </c>
      <c r="B112" s="459"/>
      <c r="C112" s="460"/>
      <c r="D112" s="420" t="s">
        <v>19</v>
      </c>
      <c r="E112" s="420" t="s">
        <v>5</v>
      </c>
      <c r="F112" s="413" t="s">
        <v>104</v>
      </c>
      <c r="G112" s="420" t="s">
        <v>11</v>
      </c>
      <c r="H112" s="431" t="s">
        <v>23</v>
      </c>
      <c r="I112" s="315"/>
      <c r="J112" s="190">
        <f>'2b.  Complex Form Data Entry'!G19</f>
        <v>2015</v>
      </c>
      <c r="K112" s="286">
        <f>'2b.  Complex Form Data Entry'!H155</f>
        <v>2016</v>
      </c>
      <c r="L112" s="415" t="str">
        <f>CONCATENATE(L34," Appropriation Change")</f>
        <v>2015 / 2016 Appropriation Change</v>
      </c>
      <c r="O112" s="303"/>
      <c r="P112" s="303"/>
      <c r="Q112" s="303"/>
      <c r="R112" s="424" t="s">
        <v>138</v>
      </c>
      <c r="S112" s="425"/>
      <c r="T112" s="42"/>
    </row>
    <row r="113" spans="1:20" ht="37.5" customHeight="1" thickBot="1">
      <c r="A113" s="461"/>
      <c r="B113" s="462"/>
      <c r="C113" s="463"/>
      <c r="D113" s="421"/>
      <c r="E113" s="421"/>
      <c r="F113" s="414"/>
      <c r="G113" s="421"/>
      <c r="H113" s="472"/>
      <c r="I113" s="316"/>
      <c r="J113" s="191" t="s">
        <v>24</v>
      </c>
      <c r="K113" s="287" t="str">
        <f>'2b.  Complex Form Data Entry'!H156</f>
        <v>Allocation Change</v>
      </c>
      <c r="L113" s="416"/>
      <c r="O113" s="303"/>
      <c r="P113" s="303"/>
      <c r="Q113" s="303"/>
      <c r="R113" s="426"/>
      <c r="S113" s="427"/>
      <c r="T113" s="42"/>
    </row>
    <row r="114" spans="1:20" ht="47.25" customHeight="1">
      <c r="A114" s="99" t="str">
        <f>IF('2b.  Complex Form Data Entry'!C157="","   ",'2b.  Complex Form Data Entry'!C157)</f>
        <v xml:space="preserve">   </v>
      </c>
      <c r="B114" s="78"/>
      <c r="C114" s="78"/>
      <c r="D114" s="177" t="str">
        <f>IF(A114="   ","   ",IF(A114='2b.  Complex Form Data Entry'!$G$21,'2b.  Complex Form Data Entry'!J$21,IF(A114='2b.  Complex Form Data Entry'!$G$22,'2b.  Complex Form Data Entry'!J$22,IF(A114='2b.  Complex Form Data Entry'!$G$23,'2b.  Complex Form Data Entry'!J$23,IF(A114='2b.  Complex Form Data Entry'!$G$24,'2b.  Complex Form Data Entry'!$J$24,IF(A114='2b.  Complex Form Data Entry'!$G$25,'2b.  Complex Form Data Entry'!J$25,IF(A114='2b.  Complex Form Data Entry'!$G$26,'2b.  Complex Form Data Entry'!J$26,"   ")))))))</f>
        <v xml:space="preserve">   </v>
      </c>
      <c r="E114" s="89" t="str">
        <f>IF(A114="   ","   ",IF(A114='2b.  Complex Form Data Entry'!$G$21,'2b.  Complex Form Data Entry'!K$21,IF(A114='2b.  Complex Form Data Entry'!$G$22,'2b.  Complex Form Data Entry'!K$22,IF(A114='2b.  Complex Form Data Entry'!$G$23,'2b.  Complex Form Data Entry'!K$23,IF(A114='2b.  Complex Form Data Entry'!$G$24,'2b.  Complex Form Data Entry'!$K$24,IF(A114='2b.  Complex Form Data Entry'!G$25,'2b.  Complex Form Data Entry'!K$25,IF(A114='2b.  Complex Form Data Entry'!G$26,'2b.  Complex Form Data Entry'!K$26,"   ")))))))</f>
        <v xml:space="preserve">   </v>
      </c>
      <c r="F114" s="177" t="str">
        <f>IF(A114="   ","   ",IF(A114='2b.  Complex Form Data Entry'!$G$21,'2b.  Complex Form Data Entry'!L$21,IF(A114='2b.  Complex Form Data Entry'!$G$22,'2b.  Complex Form Data Entry'!L$22,IF(A114='2b.  Complex Form Data Entry'!$G$23,'2b.  Complex Form Data Entry'!L$23,IF(A114='2b.  Complex Form Data Entry'!$G$24,'2b.  Complex Form Data Entry'!$L$24,IF(A114='2b.  Complex Form Data Entry'!G$25,'2b.  Complex Form Data Entry'!L$25,IF(A114='2b.  Complex Form Data Entry'!G$26,'2b.  Complex Form Data Entry'!L$26,"   ")))))))</f>
        <v xml:space="preserve">   </v>
      </c>
      <c r="G114" s="90" t="str">
        <f>IF('2b.  Complex Form Data Entry'!C157="","   ",'2b.  Complex Form Data Entry'!D157)</f>
        <v xml:space="preserve">   </v>
      </c>
      <c r="H114" s="197">
        <f>IF('2b.  Complex Form Data Entry'!F151="Y","The transaction was anticipated in the current budget; no supplemental appropriation is required.",IF(A114="","",IF('2b.  Complex Form Data Entry'!F152="Y","The cost of the transaction can be accommodated within existing appropriation authority; no supplemental appropriation is required",'2b.  Complex Form Data Entry'!E157)))</f>
        <v>0</v>
      </c>
      <c r="I114" s="317"/>
      <c r="J114" s="100">
        <f>'2b.  Complex Form Data Entry'!G157</f>
        <v>0</v>
      </c>
      <c r="K114" s="100">
        <f>'2b.  Complex Form Data Entry'!H157</f>
        <v>0</v>
      </c>
      <c r="L114" s="311">
        <f>J114+K114</f>
        <v>0</v>
      </c>
      <c r="O114" s="304"/>
      <c r="P114" s="304"/>
      <c r="Q114" s="304"/>
      <c r="R114" s="468">
        <f>'2b.  Complex Form Data Entry'!J157</f>
        <v>0</v>
      </c>
      <c r="S114" s="469"/>
      <c r="T114" s="42"/>
    </row>
    <row r="115" spans="1:20" ht="13.5">
      <c r="A115" s="99" t="str">
        <f>IF('2b.  Complex Form Data Entry'!C158="","   ",'2b.  Complex Form Data Entry'!C158)</f>
        <v xml:space="preserve">   </v>
      </c>
      <c r="B115" s="75"/>
      <c r="C115" s="75"/>
      <c r="D115" s="177" t="str">
        <f>IF(A115="   ","   ",IF(A115='2b.  Complex Form Data Entry'!$G$21,'2b.  Complex Form Data Entry'!J$21,IF(A115='2b.  Complex Form Data Entry'!$G$22,'2b.  Complex Form Data Entry'!J$22,IF(A115='2b.  Complex Form Data Entry'!$G$23,'2b.  Complex Form Data Entry'!J$23,IF(A115='2b.  Complex Form Data Entry'!$G$24,'2b.  Complex Form Data Entry'!$J$24,IF(A115='2b.  Complex Form Data Entry'!$G$25,'2b.  Complex Form Data Entry'!J$25,IF(A115='2b.  Complex Form Data Entry'!$G$26,'2b.  Complex Form Data Entry'!J$26,"   ")))))))</f>
        <v xml:space="preserve">   </v>
      </c>
      <c r="E115" s="89" t="str">
        <f>IF(A115="   ","   ",IF(A115='2b.  Complex Form Data Entry'!$G$21,'2b.  Complex Form Data Entry'!K$21,IF(A115='2b.  Complex Form Data Entry'!$G$22,'2b.  Complex Form Data Entry'!K$22,IF(A115='2b.  Complex Form Data Entry'!$G$23,'2b.  Complex Form Data Entry'!K$23,IF(A115='2b.  Complex Form Data Entry'!$G$24,'2b.  Complex Form Data Entry'!$K$24,IF(A115='2b.  Complex Form Data Entry'!G$25,'2b.  Complex Form Data Entry'!K$25,IF(A115='2b.  Complex Form Data Entry'!G$26,'2b.  Complex Form Data Entry'!K$26,"   ")))))))</f>
        <v xml:space="preserve">   </v>
      </c>
      <c r="F115" s="177" t="str">
        <f>IF(A115="   ","   ",IF(A115='2b.  Complex Form Data Entry'!$G$21,'2b.  Complex Form Data Entry'!L$21,IF(A115='2b.  Complex Form Data Entry'!$G$22,'2b.  Complex Form Data Entry'!L$22,IF(A115='2b.  Complex Form Data Entry'!$G$23,'2b.  Complex Form Data Entry'!L$23,IF(A115='2b.  Complex Form Data Entry'!$G$24,'2b.  Complex Form Data Entry'!$L$24,IF(A115='2b.  Complex Form Data Entry'!G$25,'2b.  Complex Form Data Entry'!L$25,IF(A115='2b.  Complex Form Data Entry'!G$26,'2b.  Complex Form Data Entry'!L$26,"   ")))))))</f>
        <v xml:space="preserve">   </v>
      </c>
      <c r="G115" s="90" t="str">
        <f>IF('2b.  Complex Form Data Entry'!C158="","   ",'2b.  Complex Form Data Entry'!D158)</f>
        <v xml:space="preserve">   </v>
      </c>
      <c r="H115" s="200" t="str">
        <f>IF('2b.  Complex Form Data Entry'!E158=0,"  ",'2b.  Complex Form Data Entry'!E158)</f>
        <v xml:space="preserve">  </v>
      </c>
      <c r="I115" s="317"/>
      <c r="J115" s="82">
        <f>'2b.  Complex Form Data Entry'!G158</f>
        <v>0</v>
      </c>
      <c r="K115" s="82">
        <f>'2b.  Complex Form Data Entry'!H158</f>
        <v>0</v>
      </c>
      <c r="L115" s="311">
        <f aca="true" t="shared" si="25" ref="L115:L120">J115+K115</f>
        <v>0</v>
      </c>
      <c r="O115" s="304"/>
      <c r="P115" s="304"/>
      <c r="Q115" s="304"/>
      <c r="R115" s="468">
        <f>'2b.  Complex Form Data Entry'!J158</f>
        <v>0</v>
      </c>
      <c r="S115" s="469"/>
      <c r="T115" s="42"/>
    </row>
    <row r="116" spans="1:20" ht="13.5">
      <c r="A116" s="99" t="str">
        <f>IF('2b.  Complex Form Data Entry'!C159="","   ",'2b.  Complex Form Data Entry'!C159)</f>
        <v xml:space="preserve">   </v>
      </c>
      <c r="B116" s="75"/>
      <c r="C116" s="75"/>
      <c r="D116" s="177" t="str">
        <f>IF(A116="   ","   ",IF(A116='2b.  Complex Form Data Entry'!$G$21,'2b.  Complex Form Data Entry'!J$21,IF(A116='2b.  Complex Form Data Entry'!$G$22,'2b.  Complex Form Data Entry'!J$22,IF(A116='2b.  Complex Form Data Entry'!$G$23,'2b.  Complex Form Data Entry'!J$23,IF(A116='2b.  Complex Form Data Entry'!$G$24,'2b.  Complex Form Data Entry'!$J$24,IF(A116='2b.  Complex Form Data Entry'!$G$25,'2b.  Complex Form Data Entry'!J$25,IF(A116='2b.  Complex Form Data Entry'!$G$26,'2b.  Complex Form Data Entry'!J$26,"   ")))))))</f>
        <v xml:space="preserve">   </v>
      </c>
      <c r="E116" s="89" t="str">
        <f>IF(A116="   ","   ",IF(A116='2b.  Complex Form Data Entry'!$G$21,'2b.  Complex Form Data Entry'!K$21,IF(A116='2b.  Complex Form Data Entry'!$G$22,'2b.  Complex Form Data Entry'!K$22,IF(A116='2b.  Complex Form Data Entry'!$G$23,'2b.  Complex Form Data Entry'!K$23,IF(A116='2b.  Complex Form Data Entry'!$G$24,'2b.  Complex Form Data Entry'!$K$24,IF(A116='2b.  Complex Form Data Entry'!G$25,'2b.  Complex Form Data Entry'!K$25,IF(A116='2b.  Complex Form Data Entry'!G$26,'2b.  Complex Form Data Entry'!K$26,"   ")))))))</f>
        <v xml:space="preserve">   </v>
      </c>
      <c r="F116" s="177" t="str">
        <f>IF(A116="   ","   ",IF(A116='2b.  Complex Form Data Entry'!$G$21,'2b.  Complex Form Data Entry'!L$21,IF(A116='2b.  Complex Form Data Entry'!$G$22,'2b.  Complex Form Data Entry'!L$22,IF(A116='2b.  Complex Form Data Entry'!$G$23,'2b.  Complex Form Data Entry'!L$23,IF(A116='2b.  Complex Form Data Entry'!$G$24,'2b.  Complex Form Data Entry'!$L$24,IF(A116='2b.  Complex Form Data Entry'!G$25,'2b.  Complex Form Data Entry'!L$25,IF(A116='2b.  Complex Form Data Entry'!G$26,'2b.  Complex Form Data Entry'!L$26,"   ")))))))</f>
        <v xml:space="preserve">   </v>
      </c>
      <c r="G116" s="90" t="str">
        <f>IF('2b.  Complex Form Data Entry'!C159="","   ",'2b.  Complex Form Data Entry'!D159)</f>
        <v xml:space="preserve">   </v>
      </c>
      <c r="H116" s="200" t="str">
        <f>IF('2b.  Complex Form Data Entry'!E159=0,"  ",'2b.  Complex Form Data Entry'!E159)</f>
        <v xml:space="preserve">  </v>
      </c>
      <c r="I116" s="317"/>
      <c r="J116" s="82">
        <f>'2b.  Complex Form Data Entry'!G159</f>
        <v>0</v>
      </c>
      <c r="K116" s="82">
        <f>'2b.  Complex Form Data Entry'!H159</f>
        <v>0</v>
      </c>
      <c r="L116" s="311">
        <f t="shared" si="25"/>
        <v>0</v>
      </c>
      <c r="O116" s="304"/>
      <c r="P116" s="304"/>
      <c r="Q116" s="304"/>
      <c r="R116" s="468">
        <f>'2b.  Complex Form Data Entry'!J159</f>
        <v>0</v>
      </c>
      <c r="S116" s="469"/>
      <c r="T116" s="42"/>
    </row>
    <row r="117" spans="1:20" ht="13.5">
      <c r="A117" s="99" t="str">
        <f>IF('2b.  Complex Form Data Entry'!C160="","   ",'2b.  Complex Form Data Entry'!C160)</f>
        <v xml:space="preserve">   </v>
      </c>
      <c r="B117" s="75"/>
      <c r="C117" s="75"/>
      <c r="D117" s="177" t="str">
        <f>IF(A117="   ","   ",IF(A117='2b.  Complex Form Data Entry'!$G$21,'2b.  Complex Form Data Entry'!J$21,IF(A117='2b.  Complex Form Data Entry'!$G$22,'2b.  Complex Form Data Entry'!J$22,IF(A117='2b.  Complex Form Data Entry'!$G$23,'2b.  Complex Form Data Entry'!J$23,IF(A117='2b.  Complex Form Data Entry'!$G$24,'2b.  Complex Form Data Entry'!$J$24,IF(A117='2b.  Complex Form Data Entry'!$G$25,'2b.  Complex Form Data Entry'!J$25,IF(A117='2b.  Complex Form Data Entry'!$G$26,'2b.  Complex Form Data Entry'!J$26,"   ")))))))</f>
        <v xml:space="preserve">   </v>
      </c>
      <c r="E117" s="89" t="str">
        <f>IF(A117="   ","   ",IF(A117='2b.  Complex Form Data Entry'!$G$21,'2b.  Complex Form Data Entry'!K$21,IF(A117='2b.  Complex Form Data Entry'!$G$22,'2b.  Complex Form Data Entry'!K$22,IF(A117='2b.  Complex Form Data Entry'!$G$23,'2b.  Complex Form Data Entry'!K$23,IF(A117='2b.  Complex Form Data Entry'!$G$24,'2b.  Complex Form Data Entry'!$K$24,IF(A117='2b.  Complex Form Data Entry'!G$25,'2b.  Complex Form Data Entry'!K$25,IF(A117='2b.  Complex Form Data Entry'!G$26,'2b.  Complex Form Data Entry'!K$26,"   ")))))))</f>
        <v xml:space="preserve">   </v>
      </c>
      <c r="F117" s="177" t="str">
        <f>IF(A117="   ","   ",IF(A117='2b.  Complex Form Data Entry'!$G$21,'2b.  Complex Form Data Entry'!L$21,IF(A117='2b.  Complex Form Data Entry'!$G$22,'2b.  Complex Form Data Entry'!L$22,IF(A117='2b.  Complex Form Data Entry'!$G$23,'2b.  Complex Form Data Entry'!L$23,IF(A117='2b.  Complex Form Data Entry'!$G$24,'2b.  Complex Form Data Entry'!$L$24,IF(A117='2b.  Complex Form Data Entry'!G$25,'2b.  Complex Form Data Entry'!L$25,IF(A117='2b.  Complex Form Data Entry'!G$26,'2b.  Complex Form Data Entry'!L$26,"   ")))))))</f>
        <v xml:space="preserve">   </v>
      </c>
      <c r="G117" s="90" t="str">
        <f>IF('2b.  Complex Form Data Entry'!C160="","   ",'2b.  Complex Form Data Entry'!D160)</f>
        <v xml:space="preserve">   </v>
      </c>
      <c r="H117" s="200" t="str">
        <f>IF('2b.  Complex Form Data Entry'!E160=0,"  ",'2b.  Complex Form Data Entry'!E160)</f>
        <v xml:space="preserve">  </v>
      </c>
      <c r="I117" s="317"/>
      <c r="J117" s="82">
        <f>'2b.  Complex Form Data Entry'!G160</f>
        <v>0</v>
      </c>
      <c r="K117" s="82">
        <f>'2b.  Complex Form Data Entry'!H160</f>
        <v>0</v>
      </c>
      <c r="L117" s="311">
        <f t="shared" si="25"/>
        <v>0</v>
      </c>
      <c r="O117" s="304"/>
      <c r="P117" s="304"/>
      <c r="Q117" s="304"/>
      <c r="R117" s="468">
        <f>'2b.  Complex Form Data Entry'!J160</f>
        <v>0</v>
      </c>
      <c r="S117" s="469"/>
      <c r="T117" s="42"/>
    </row>
    <row r="118" spans="1:20" ht="13.5">
      <c r="A118" s="99" t="str">
        <f>IF('2b.  Complex Form Data Entry'!C161="","   ",'2b.  Complex Form Data Entry'!C161)</f>
        <v xml:space="preserve">   </v>
      </c>
      <c r="B118" s="75"/>
      <c r="C118" s="75"/>
      <c r="D118" s="177" t="str">
        <f>IF(A118="   ","   ",IF(A118='2b.  Complex Form Data Entry'!$G$21,'2b.  Complex Form Data Entry'!J$21,IF(A118='2b.  Complex Form Data Entry'!$G$22,'2b.  Complex Form Data Entry'!J$22,IF(A118='2b.  Complex Form Data Entry'!$G$23,'2b.  Complex Form Data Entry'!J$23,IF(A118='2b.  Complex Form Data Entry'!$G$24,'2b.  Complex Form Data Entry'!$J$24,IF(A118='2b.  Complex Form Data Entry'!$G$25,'2b.  Complex Form Data Entry'!J$25,IF(A118='2b.  Complex Form Data Entry'!$G$26,'2b.  Complex Form Data Entry'!J$26,"   ")))))))</f>
        <v xml:space="preserve">   </v>
      </c>
      <c r="E118" s="89" t="str">
        <f>IF(A118="   ","   ",IF(A118='2b.  Complex Form Data Entry'!$G$21,'2b.  Complex Form Data Entry'!K$21,IF(A118='2b.  Complex Form Data Entry'!$G$22,'2b.  Complex Form Data Entry'!K$22,IF(A118='2b.  Complex Form Data Entry'!$G$23,'2b.  Complex Form Data Entry'!K$23,IF(A118='2b.  Complex Form Data Entry'!$G$24,'2b.  Complex Form Data Entry'!$K$24,IF(A118='2b.  Complex Form Data Entry'!G$25,'2b.  Complex Form Data Entry'!K$25,IF(A118='2b.  Complex Form Data Entry'!G$26,'2b.  Complex Form Data Entry'!K$26,"   ")))))))</f>
        <v xml:space="preserve">   </v>
      </c>
      <c r="F118" s="177" t="str">
        <f>IF(A118="   ","   ",IF(A118='2b.  Complex Form Data Entry'!$G$21,'2b.  Complex Form Data Entry'!L$21,IF(A118='2b.  Complex Form Data Entry'!$G$22,'2b.  Complex Form Data Entry'!L$22,IF(A118='2b.  Complex Form Data Entry'!$G$23,'2b.  Complex Form Data Entry'!L$23,IF(A118='2b.  Complex Form Data Entry'!$G$24,'2b.  Complex Form Data Entry'!$L$24,IF(A118='2b.  Complex Form Data Entry'!G$25,'2b.  Complex Form Data Entry'!L$25,IF(A118='2b.  Complex Form Data Entry'!G$26,'2b.  Complex Form Data Entry'!L$26,"   ")))))))</f>
        <v xml:space="preserve">   </v>
      </c>
      <c r="G118" s="90" t="str">
        <f>IF('2b.  Complex Form Data Entry'!C161="","   ",'2b.  Complex Form Data Entry'!D161)</f>
        <v xml:space="preserve">   </v>
      </c>
      <c r="H118" s="200" t="str">
        <f>IF('2b.  Complex Form Data Entry'!E161=0,"  ",'2b.  Complex Form Data Entry'!E161)</f>
        <v xml:space="preserve">  </v>
      </c>
      <c r="I118" s="317"/>
      <c r="J118" s="82">
        <f>'2b.  Complex Form Data Entry'!G161</f>
        <v>0</v>
      </c>
      <c r="K118" s="82">
        <f>'2b.  Complex Form Data Entry'!H161</f>
        <v>0</v>
      </c>
      <c r="L118" s="311">
        <f t="shared" si="25"/>
        <v>0</v>
      </c>
      <c r="O118" s="304"/>
      <c r="P118" s="304"/>
      <c r="Q118" s="304"/>
      <c r="R118" s="468">
        <f>'2b.  Complex Form Data Entry'!J161</f>
        <v>0</v>
      </c>
      <c r="S118" s="469"/>
      <c r="T118" s="42"/>
    </row>
    <row r="119" spans="1:20" ht="13.5">
      <c r="A119" s="99" t="str">
        <f>IF('2b.  Complex Form Data Entry'!C162="","   ",'2b.  Complex Form Data Entry'!C162)</f>
        <v xml:space="preserve">   </v>
      </c>
      <c r="B119" s="75"/>
      <c r="C119" s="75"/>
      <c r="D119" s="177" t="str">
        <f>IF(A119="   ","   ",IF(A119='2b.  Complex Form Data Entry'!$G$21,'2b.  Complex Form Data Entry'!J$21,IF(A119='2b.  Complex Form Data Entry'!$G$22,'2b.  Complex Form Data Entry'!J$22,IF(A119='2b.  Complex Form Data Entry'!$G$23,'2b.  Complex Form Data Entry'!J$23,IF(A119='2b.  Complex Form Data Entry'!$G$24,'2b.  Complex Form Data Entry'!$J$24,IF(A119='2b.  Complex Form Data Entry'!$G$25,'2b.  Complex Form Data Entry'!J$25,IF(A119='2b.  Complex Form Data Entry'!$G$26,'2b.  Complex Form Data Entry'!J$26,"   ")))))))</f>
        <v xml:space="preserve">   </v>
      </c>
      <c r="E119" s="89" t="str">
        <f>IF(A119="   ","   ",IF(A119='2b.  Complex Form Data Entry'!$G$21,'2b.  Complex Form Data Entry'!K$21,IF(A119='2b.  Complex Form Data Entry'!$G$22,'2b.  Complex Form Data Entry'!K$22,IF(A119='2b.  Complex Form Data Entry'!$G$23,'2b.  Complex Form Data Entry'!K$23,IF(A119='2b.  Complex Form Data Entry'!$G$24,'2b.  Complex Form Data Entry'!$K$24,IF(A119='2b.  Complex Form Data Entry'!G$25,'2b.  Complex Form Data Entry'!K$25,IF(A119='2b.  Complex Form Data Entry'!G$26,'2b.  Complex Form Data Entry'!K$26,"   ")))))))</f>
        <v xml:space="preserve">   </v>
      </c>
      <c r="F119" s="177" t="str">
        <f>IF(A119="   ","   ",IF(A119='2b.  Complex Form Data Entry'!$G$21,'2b.  Complex Form Data Entry'!L$21,IF(A119='2b.  Complex Form Data Entry'!$G$22,'2b.  Complex Form Data Entry'!L$22,IF(A119='2b.  Complex Form Data Entry'!$G$23,'2b.  Complex Form Data Entry'!L$23,IF(A119='2b.  Complex Form Data Entry'!$G$24,'2b.  Complex Form Data Entry'!$L$24,IF(A119='2b.  Complex Form Data Entry'!G$25,'2b.  Complex Form Data Entry'!L$25,IF(A119='2b.  Complex Form Data Entry'!G$26,'2b.  Complex Form Data Entry'!L$26,"   ")))))))</f>
        <v xml:space="preserve">   </v>
      </c>
      <c r="G119" s="90" t="str">
        <f>IF('2b.  Complex Form Data Entry'!C162="","   ",'2b.  Complex Form Data Entry'!D162)</f>
        <v xml:space="preserve">   </v>
      </c>
      <c r="H119" s="200" t="str">
        <f>IF('2b.  Complex Form Data Entry'!E162=0,"  ",'2b.  Complex Form Data Entry'!E162)</f>
        <v xml:space="preserve">  </v>
      </c>
      <c r="I119" s="317"/>
      <c r="J119" s="82">
        <f>'2b.  Complex Form Data Entry'!G162</f>
        <v>0</v>
      </c>
      <c r="K119" s="82">
        <f>'2b.  Complex Form Data Entry'!H162</f>
        <v>0</v>
      </c>
      <c r="L119" s="311">
        <f t="shared" si="25"/>
        <v>0</v>
      </c>
      <c r="O119" s="304"/>
      <c r="P119" s="304"/>
      <c r="Q119" s="304"/>
      <c r="R119" s="468">
        <f>'2b.  Complex Form Data Entry'!J162</f>
        <v>0</v>
      </c>
      <c r="S119" s="469"/>
      <c r="T119" s="42"/>
    </row>
    <row r="120" spans="1:20" ht="14.25" thickBot="1">
      <c r="A120" s="6"/>
      <c r="B120" s="7"/>
      <c r="C120" s="291" t="s">
        <v>4</v>
      </c>
      <c r="D120" s="43"/>
      <c r="E120" s="43"/>
      <c r="F120" s="43"/>
      <c r="G120" s="43"/>
      <c r="H120" s="207"/>
      <c r="I120" s="318"/>
      <c r="J120" s="66">
        <f>SUM(J114:J119)</f>
        <v>0</v>
      </c>
      <c r="K120" s="66">
        <f>SUM(K114:K119)</f>
        <v>0</v>
      </c>
      <c r="L120" s="312">
        <f t="shared" si="25"/>
        <v>0</v>
      </c>
      <c r="O120" s="305"/>
      <c r="P120" s="305"/>
      <c r="Q120" s="305"/>
      <c r="R120" s="470">
        <f>SUM(R114:S119)</f>
        <v>0</v>
      </c>
      <c r="S120" s="471"/>
      <c r="T120" s="42"/>
    </row>
    <row r="121" spans="1:20" ht="3" customHeight="1">
      <c r="A121" s="2"/>
      <c r="B121" s="2"/>
      <c r="C121" s="2"/>
      <c r="D121" s="2"/>
      <c r="E121" s="2"/>
      <c r="F121" s="2"/>
      <c r="G121" s="41"/>
      <c r="H121" s="41"/>
      <c r="I121" s="41"/>
      <c r="J121" s="42"/>
      <c r="K121" s="42"/>
      <c r="L121" s="42"/>
      <c r="M121" s="42"/>
      <c r="N121" s="42"/>
      <c r="O121" s="42"/>
      <c r="P121" s="42"/>
      <c r="Q121" s="42"/>
      <c r="R121" s="42"/>
      <c r="S121" s="42"/>
      <c r="T121" s="42"/>
    </row>
    <row r="122" spans="1:20" ht="13.5">
      <c r="A122" s="3" t="s">
        <v>30</v>
      </c>
      <c r="B122" s="3"/>
      <c r="C122" s="3"/>
      <c r="D122" s="3"/>
      <c r="E122" s="3"/>
      <c r="F122" s="3"/>
      <c r="G122" s="3"/>
      <c r="H122" s="3"/>
      <c r="I122" s="3"/>
      <c r="J122" s="4"/>
      <c r="K122" s="4"/>
      <c r="L122" s="4"/>
      <c r="M122" s="4"/>
      <c r="N122" s="4"/>
      <c r="O122" s="4"/>
      <c r="P122" s="4"/>
      <c r="Q122" s="4"/>
      <c r="R122" s="4"/>
      <c r="S122" s="5"/>
      <c r="T122" s="5"/>
    </row>
    <row r="123" spans="1:20" ht="19.5" customHeight="1">
      <c r="A123" s="321" t="s">
        <v>142</v>
      </c>
      <c r="B123" s="433" t="str">
        <f>IF('2b.  Complex Form Data Entry'!G39="Y","See note 5 below.",'2b.  Complex Form Data Entry'!D43)</f>
        <v>An NPV analysis was not performed because …</v>
      </c>
      <c r="C123" s="433"/>
      <c r="D123" s="433"/>
      <c r="E123" s="433"/>
      <c r="F123" s="433"/>
      <c r="G123" s="433"/>
      <c r="H123" s="433"/>
      <c r="I123" s="433"/>
      <c r="J123" s="433"/>
      <c r="K123" s="433"/>
      <c r="L123" s="433"/>
      <c r="M123" s="433"/>
      <c r="N123" s="433"/>
      <c r="O123" s="433"/>
      <c r="P123" s="433"/>
      <c r="Q123" s="433"/>
      <c r="R123" s="433"/>
      <c r="S123" s="433"/>
      <c r="T123" s="5"/>
    </row>
    <row r="124" spans="1:20" ht="13.5">
      <c r="A124" s="68" t="s">
        <v>112</v>
      </c>
      <c r="B124" s="428" t="s">
        <v>150</v>
      </c>
      <c r="C124" s="428"/>
      <c r="D124" s="428"/>
      <c r="E124" s="428"/>
      <c r="F124" s="428"/>
      <c r="G124" s="428"/>
      <c r="H124" s="428"/>
      <c r="I124" s="428"/>
      <c r="J124" s="428"/>
      <c r="K124" s="428"/>
      <c r="L124" s="428"/>
      <c r="M124" s="428"/>
      <c r="N124" s="428"/>
      <c r="O124" s="428"/>
      <c r="P124" s="428"/>
      <c r="Q124" s="428"/>
      <c r="R124" s="428"/>
      <c r="S124" s="428"/>
      <c r="T124" s="5"/>
    </row>
    <row r="125" spans="1:20" ht="14.25" customHeight="1">
      <c r="A125" s="69" t="s">
        <v>52</v>
      </c>
      <c r="B125" s="467" t="s">
        <v>116</v>
      </c>
      <c r="C125" s="467"/>
      <c r="D125" s="467"/>
      <c r="E125" s="467"/>
      <c r="F125" s="467"/>
      <c r="G125" s="467"/>
      <c r="H125" s="467"/>
      <c r="I125" s="467"/>
      <c r="J125" s="467"/>
      <c r="K125" s="467"/>
      <c r="L125" s="467"/>
      <c r="M125" s="467"/>
      <c r="N125" s="467"/>
      <c r="O125" s="467"/>
      <c r="P125" s="467"/>
      <c r="Q125" s="467"/>
      <c r="R125" s="467"/>
      <c r="S125" s="467"/>
      <c r="T125" s="5"/>
    </row>
    <row r="126" spans="1:20" ht="16.5" customHeight="1">
      <c r="A126" s="69" t="s">
        <v>113</v>
      </c>
      <c r="B126" s="430" t="str">
        <f>IF(OR('2b.  Complex Form Data Entry'!D52="Y",'2b.  Complex Form Data Entry'!D54="Y"),CONCATENATE('2b.  Complex Form Data Entry'!E205,'2b.  Complex Form Data Entry'!E206),"This transaction does not require the use of fund balance or reallocated grant funding.")</f>
        <v>This transaction does not require the use of fund balance or reallocated grant funding.</v>
      </c>
      <c r="C126" s="430"/>
      <c r="D126" s="430"/>
      <c r="E126" s="430"/>
      <c r="F126" s="430"/>
      <c r="G126" s="430"/>
      <c r="H126" s="430"/>
      <c r="I126" s="430"/>
      <c r="J126" s="430"/>
      <c r="K126" s="430"/>
      <c r="L126" s="430"/>
      <c r="M126" s="430"/>
      <c r="N126" s="430"/>
      <c r="O126" s="430"/>
      <c r="P126" s="430"/>
      <c r="Q126" s="430"/>
      <c r="R126" s="430"/>
      <c r="S126" s="430"/>
      <c r="T126" s="5"/>
    </row>
    <row r="127" spans="1:20" ht="14.25" customHeight="1">
      <c r="A127" s="67" t="s">
        <v>114</v>
      </c>
      <c r="B127" s="419" t="str">
        <f>IF('2b.  Complex Form Data Entry'!F166="Y",'2b.  Complex Form Data Entry'!C196,CONCATENATE('2b.  Complex Form Data Entry'!C197,'2b.  Complex Form Data Entry'!C198,'2b.  Complex Form Data Entry'!C199,'2b.  Complex Form Data Entry'!C200,'2b.  Complex Form Data Entry'!C201))</f>
        <v>The transaction involves the sale of a property and the expenditures associated with this sale are limited to transaction costs.  No long-term expenditures requiring resource backing are associated with this transaction.</v>
      </c>
      <c r="C127" s="419"/>
      <c r="D127" s="419"/>
      <c r="E127" s="419"/>
      <c r="F127" s="419"/>
      <c r="G127" s="419"/>
      <c r="H127" s="419"/>
      <c r="I127" s="419"/>
      <c r="J127" s="419"/>
      <c r="K127" s="419"/>
      <c r="L127" s="419"/>
      <c r="M127" s="419"/>
      <c r="N127" s="419"/>
      <c r="O127" s="419"/>
      <c r="P127" s="419"/>
      <c r="Q127" s="419"/>
      <c r="R127" s="419"/>
      <c r="S127" s="419"/>
      <c r="T127" s="5"/>
    </row>
    <row r="128" spans="1:20" ht="16.5" customHeight="1">
      <c r="A128" s="67" t="s">
        <v>118</v>
      </c>
      <c r="B128" s="418" t="s">
        <v>111</v>
      </c>
      <c r="C128" s="418"/>
      <c r="D128" s="418"/>
      <c r="E128" s="418"/>
      <c r="F128" s="418"/>
      <c r="G128" s="418"/>
      <c r="H128" s="418"/>
      <c r="I128" s="418"/>
      <c r="J128" s="418"/>
      <c r="K128" s="418"/>
      <c r="L128" s="418"/>
      <c r="M128" s="418"/>
      <c r="N128" s="418"/>
      <c r="O128" s="418"/>
      <c r="P128" s="418"/>
      <c r="Q128" s="418"/>
      <c r="R128" s="418"/>
      <c r="S128" s="418"/>
      <c r="T128" s="5"/>
    </row>
    <row r="129" spans="1:19" ht="14.25" customHeight="1">
      <c r="A129" s="67"/>
      <c r="B129" s="417" t="str">
        <f>'2b.  Complex Form Data Entry'!C174</f>
        <v>-</v>
      </c>
      <c r="C129" s="417"/>
      <c r="D129" s="417"/>
      <c r="E129" s="417"/>
      <c r="F129" s="417"/>
      <c r="G129" s="417"/>
      <c r="H129" s="417"/>
      <c r="I129" s="417"/>
      <c r="J129" s="417"/>
      <c r="K129" s="417"/>
      <c r="L129" s="417"/>
      <c r="M129" s="417"/>
      <c r="N129" s="417"/>
      <c r="O129" s="417"/>
      <c r="P129" s="417"/>
      <c r="Q129" s="417"/>
      <c r="R129" s="417"/>
      <c r="S129" s="417"/>
    </row>
    <row r="130" spans="1:19" ht="13.5">
      <c r="A130" s="67"/>
      <c r="B130" s="417" t="str">
        <f>'2b.  Complex Form Data Entry'!C175</f>
        <v xml:space="preserve">- </v>
      </c>
      <c r="C130" s="417"/>
      <c r="D130" s="417"/>
      <c r="E130" s="417"/>
      <c r="F130" s="417"/>
      <c r="G130" s="417"/>
      <c r="H130" s="417"/>
      <c r="I130" s="417"/>
      <c r="J130" s="417"/>
      <c r="K130" s="417"/>
      <c r="L130" s="417"/>
      <c r="M130" s="417"/>
      <c r="N130" s="417"/>
      <c r="O130" s="417"/>
      <c r="P130" s="417"/>
      <c r="Q130" s="417"/>
      <c r="R130" s="417"/>
      <c r="S130" s="417"/>
    </row>
    <row r="131" spans="1:19" ht="12.75" customHeight="1">
      <c r="A131" s="67"/>
      <c r="B131" s="417" t="str">
        <f>'2b.  Complex Form Data Entry'!C176</f>
        <v xml:space="preserve">- </v>
      </c>
      <c r="C131" s="417"/>
      <c r="D131" s="417"/>
      <c r="E131" s="417"/>
      <c r="F131" s="417"/>
      <c r="G131" s="417"/>
      <c r="H131" s="417"/>
      <c r="I131" s="417"/>
      <c r="J131" s="417"/>
      <c r="K131" s="417"/>
      <c r="L131" s="417"/>
      <c r="M131" s="417"/>
      <c r="N131" s="417"/>
      <c r="O131" s="417"/>
      <c r="P131" s="417"/>
      <c r="Q131" s="417"/>
      <c r="R131" s="417"/>
      <c r="S131" s="417"/>
    </row>
    <row r="132" spans="1:19" ht="15" customHeight="1">
      <c r="A132" s="67"/>
      <c r="B132" s="417" t="str">
        <f>'2b.  Complex Form Data Entry'!C177</f>
        <v xml:space="preserve">- </v>
      </c>
      <c r="C132" s="417"/>
      <c r="D132" s="417"/>
      <c r="E132" s="417"/>
      <c r="F132" s="417"/>
      <c r="G132" s="417"/>
      <c r="H132" s="417"/>
      <c r="I132" s="417"/>
      <c r="J132" s="417"/>
      <c r="K132" s="417"/>
      <c r="L132" s="417"/>
      <c r="M132" s="417"/>
      <c r="N132" s="417"/>
      <c r="O132" s="417"/>
      <c r="P132" s="417"/>
      <c r="Q132" s="417"/>
      <c r="R132" s="417"/>
      <c r="S132" s="417"/>
    </row>
    <row r="133" spans="1:20" ht="13.5">
      <c r="A133" s="67"/>
      <c r="B133" s="417" t="str">
        <f>'2b.  Complex Form Data Entry'!C178</f>
        <v xml:space="preserve">- </v>
      </c>
      <c r="C133" s="417"/>
      <c r="D133" s="417"/>
      <c r="E133" s="417"/>
      <c r="F133" s="417"/>
      <c r="G133" s="417"/>
      <c r="H133" s="417"/>
      <c r="I133" s="417"/>
      <c r="J133" s="417"/>
      <c r="K133" s="417"/>
      <c r="L133" s="417"/>
      <c r="M133" s="417"/>
      <c r="N133" s="417"/>
      <c r="O133" s="417"/>
      <c r="P133" s="417"/>
      <c r="Q133" s="417"/>
      <c r="R133" s="417"/>
      <c r="S133" s="417"/>
      <c r="T133" s="5"/>
    </row>
    <row r="134" spans="1:19" ht="13.5">
      <c r="A134" s="67"/>
      <c r="B134" s="417"/>
      <c r="C134" s="417"/>
      <c r="D134" s="417"/>
      <c r="E134" s="417"/>
      <c r="F134" s="417"/>
      <c r="G134" s="417"/>
      <c r="H134" s="417"/>
      <c r="I134" s="417"/>
      <c r="J134" s="417"/>
      <c r="K134" s="417"/>
      <c r="L134" s="417"/>
      <c r="M134" s="417"/>
      <c r="N134" s="417"/>
      <c r="O134" s="417"/>
      <c r="P134" s="417"/>
      <c r="Q134" s="417"/>
      <c r="R134" s="417"/>
      <c r="S134" s="417"/>
    </row>
    <row r="135" spans="1:19" ht="13.5">
      <c r="A135" t="str">
        <f>IF('2b.  Complex Form Data Entry'!C181=""," ","6.")</f>
        <v xml:space="preserve"> </v>
      </c>
      <c r="B135" s="417"/>
      <c r="C135" s="417"/>
      <c r="D135" s="417"/>
      <c r="E135" s="417"/>
      <c r="F135" s="417"/>
      <c r="G135" s="417"/>
      <c r="H135" s="417"/>
      <c r="I135" s="417"/>
      <c r="J135" s="417"/>
      <c r="K135" s="417"/>
      <c r="L135" s="417"/>
      <c r="M135" s="417"/>
      <c r="N135" s="417"/>
      <c r="O135" s="417"/>
      <c r="P135" s="417"/>
      <c r="Q135" s="417"/>
      <c r="R135" s="417"/>
      <c r="S135" s="417"/>
    </row>
    <row r="136" spans="1:19" ht="13.5">
      <c r="A136" s="69"/>
      <c r="B136" s="417"/>
      <c r="C136" s="417"/>
      <c r="D136" s="417"/>
      <c r="E136" s="417"/>
      <c r="F136" s="417"/>
      <c r="G136" s="417"/>
      <c r="H136" s="417"/>
      <c r="I136" s="417"/>
      <c r="J136" s="417"/>
      <c r="K136" s="417"/>
      <c r="L136" s="417"/>
      <c r="M136" s="417"/>
      <c r="N136" s="417"/>
      <c r="O136" s="417"/>
      <c r="P136" s="417"/>
      <c r="Q136" s="417"/>
      <c r="R136" s="417"/>
      <c r="S136" s="417"/>
    </row>
    <row r="137" spans="1:19" ht="13.5">
      <c r="A137" s="69"/>
      <c r="B137" s="417"/>
      <c r="C137" s="417"/>
      <c r="D137" s="417"/>
      <c r="E137" s="417"/>
      <c r="F137" s="417"/>
      <c r="G137" s="417"/>
      <c r="H137" s="417"/>
      <c r="I137" s="417"/>
      <c r="J137" s="417"/>
      <c r="K137" s="417"/>
      <c r="L137" s="417"/>
      <c r="M137" s="417"/>
      <c r="N137" s="417"/>
      <c r="O137" s="417"/>
      <c r="P137" s="417"/>
      <c r="Q137" s="417"/>
      <c r="R137" s="417"/>
      <c r="S137" s="417"/>
    </row>
    <row r="138" spans="1:6" ht="13.5">
      <c r="A138" s="69"/>
      <c r="D138" s="53"/>
      <c r="E138" s="49"/>
      <c r="F138" s="49"/>
    </row>
    <row r="139" spans="4:6" ht="12.75">
      <c r="D139" s="53"/>
      <c r="E139" s="49"/>
      <c r="F139" s="49"/>
    </row>
    <row r="140" spans="3:6" ht="12.75">
      <c r="C140" s="52"/>
      <c r="D140" s="53"/>
      <c r="E140" s="49"/>
      <c r="F140" s="49"/>
    </row>
  </sheetData>
  <mergeCells count="100">
    <mergeCell ref="A103:B103"/>
    <mergeCell ref="C103:J103"/>
    <mergeCell ref="A102:B102"/>
    <mergeCell ref="C102:J102"/>
    <mergeCell ref="C7:J7"/>
    <mergeCell ref="A7:B7"/>
    <mergeCell ref="A101:B101"/>
    <mergeCell ref="C101:S101"/>
    <mergeCell ref="A19:S19"/>
    <mergeCell ref="B39:C39"/>
    <mergeCell ref="B40:C40"/>
    <mergeCell ref="B41:C41"/>
    <mergeCell ref="B42:C42"/>
    <mergeCell ref="B49:C49"/>
    <mergeCell ref="B50:C50"/>
    <mergeCell ref="B51:C51"/>
    <mergeCell ref="A6:B6"/>
    <mergeCell ref="C6:J6"/>
    <mergeCell ref="A13:S13"/>
    <mergeCell ref="A15:S15"/>
    <mergeCell ref="A17:D17"/>
    <mergeCell ref="E17:G17"/>
    <mergeCell ref="H17:M17"/>
    <mergeCell ref="L8:O8"/>
    <mergeCell ref="A9:B9"/>
    <mergeCell ref="F9:G9"/>
    <mergeCell ref="L9:O9"/>
    <mergeCell ref="C10:S11"/>
    <mergeCell ref="A8:B8"/>
    <mergeCell ref="F8:G8"/>
    <mergeCell ref="A1:S1"/>
    <mergeCell ref="A3:S3"/>
    <mergeCell ref="A4:S4"/>
    <mergeCell ref="A5:B5"/>
    <mergeCell ref="C5:S5"/>
    <mergeCell ref="B91:C91"/>
    <mergeCell ref="B62:C62"/>
    <mergeCell ref="B69:C69"/>
    <mergeCell ref="B70:C70"/>
    <mergeCell ref="B71:C71"/>
    <mergeCell ref="B72:C72"/>
    <mergeCell ref="B79:C79"/>
    <mergeCell ref="B80:C80"/>
    <mergeCell ref="B81:C81"/>
    <mergeCell ref="B82:C82"/>
    <mergeCell ref="B89:C89"/>
    <mergeCell ref="B90:C90"/>
    <mergeCell ref="A85:C85"/>
    <mergeCell ref="H112:H113"/>
    <mergeCell ref="A97:S97"/>
    <mergeCell ref="A99:S99"/>
    <mergeCell ref="A100:S100"/>
    <mergeCell ref="A112:C113"/>
    <mergeCell ref="D112:D113"/>
    <mergeCell ref="E112:E113"/>
    <mergeCell ref="F112:F113"/>
    <mergeCell ref="G112:G113"/>
    <mergeCell ref="C106:S107"/>
    <mergeCell ref="A104:B104"/>
    <mergeCell ref="F104:G104"/>
    <mergeCell ref="L104:O104"/>
    <mergeCell ref="A105:B105"/>
    <mergeCell ref="F105:G105"/>
    <mergeCell ref="L105:O105"/>
    <mergeCell ref="B137:S137"/>
    <mergeCell ref="B127:S127"/>
    <mergeCell ref="B128:S128"/>
    <mergeCell ref="B129:S129"/>
    <mergeCell ref="B130:S130"/>
    <mergeCell ref="B131:S131"/>
    <mergeCell ref="B132:S132"/>
    <mergeCell ref="B133:S133"/>
    <mergeCell ref="B134:S134"/>
    <mergeCell ref="B135:S135"/>
    <mergeCell ref="B136:S136"/>
    <mergeCell ref="B126:S126"/>
    <mergeCell ref="B123:S123"/>
    <mergeCell ref="O17:S17"/>
    <mergeCell ref="L112:L113"/>
    <mergeCell ref="R112:S113"/>
    <mergeCell ref="B124:S124"/>
    <mergeCell ref="B125:S125"/>
    <mergeCell ref="R119:S119"/>
    <mergeCell ref="R120:S120"/>
    <mergeCell ref="R114:S114"/>
    <mergeCell ref="R115:S115"/>
    <mergeCell ref="R116:S116"/>
    <mergeCell ref="R117:S117"/>
    <mergeCell ref="R118:S118"/>
    <mergeCell ref="B92:C92"/>
    <mergeCell ref="A108:S108"/>
    <mergeCell ref="A35:C35"/>
    <mergeCell ref="A45:C45"/>
    <mergeCell ref="A55:C55"/>
    <mergeCell ref="A65:C65"/>
    <mergeCell ref="A75:C75"/>
    <mergeCell ref="B52:C52"/>
    <mergeCell ref="B59:C59"/>
    <mergeCell ref="B60:C60"/>
    <mergeCell ref="B61:C61"/>
  </mergeCells>
  <printOptions horizontalCentered="1"/>
  <pageMargins left="0.5" right="0.5" top="0.5" bottom="0.5" header="0.5" footer="0.25"/>
  <pageSetup fitToHeight="2" horizontalDpi="600" verticalDpi="600" orientation="landscape" scale="45" copies="2"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documentManagement>
    <_dlc_DocId xmlns="cfc4bdfe-72e7-4bcf-8777-527aa6965755">YQKKTEHHRR7V-1353-1757</_dlc_DocId>
    <_dlc_DocIdUrl xmlns="cfc4bdfe-72e7-4bcf-8777-527aa6965755">
      <Url>https://kcmicrosoftonlinecom-38.sharepoint.microsoftonline.com/FMD/Legislation2015/_layouts/15/DocIdRedir.aspx?ID=YQKKTEHHRR7V-1353-1757</Url>
      <Description>YQKKTEHHRR7V-1353-1757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7" ma:contentTypeDescription="Create a new document." ma:contentTypeScope="" ma:versionID="75319ddd718267efd1964e45ccac473d">
  <xsd:schema xmlns:xsd="http://www.w3.org/2001/XMLSchema" xmlns:xs="http://www.w3.org/2001/XMLSchema" xmlns:p="http://schemas.microsoft.com/office/2006/metadata/properties" xmlns:ns2="cfc4bdfe-72e7-4bcf-8777-527aa6965755" xmlns:ns3="b516f40b-13c9-483a-b8d0-25e20c0c5f62" targetNamespace="http://schemas.microsoft.com/office/2006/metadata/properties" ma:root="true" ma:fieldsID="84f132197b071fd2d40912084ee6a839" ns2:_="" ns3:_="">
    <xsd:import namespace="cfc4bdfe-72e7-4bcf-8777-527aa6965755"/>
    <xsd:import namespace="b516f40b-13c9-483a-b8d0-25e20c0c5f62"/>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0F66F75-E298-49D7-923C-92FD04AD8C51}">
  <ds:schemaRefs>
    <ds:schemaRef ds:uri="http://schemas.microsoft.com/office/2006/documentManagement/types"/>
    <ds:schemaRef ds:uri="http://purl.org/dc/dcmitype/"/>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b516f40b-13c9-483a-b8d0-25e20c0c5f62"/>
    <ds:schemaRef ds:uri="cfc4bdfe-72e7-4bcf-8777-527aa6965755"/>
    <ds:schemaRef ds:uri="http://www.w3.org/XML/1998/namespace"/>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CD7BB941-257E-42DA-AB61-D7A434D346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E0FBDC6-4880-4093-B215-23E3C98477C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cp:lastPrinted>2017-02-09T23:24:39Z</cp:lastPrinted>
  <dcterms:created xsi:type="dcterms:W3CDTF">1999-06-02T23:29:55Z</dcterms:created>
  <dcterms:modified xsi:type="dcterms:W3CDTF">2017-02-28T23:03:54Z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90b4f5fe-04da-4829-ae9c-b0beaeccd2e8</vt:lpwstr>
  </property>
  <property fmtid="{D5CDD505-2E9C-101B-9397-08002B2CF9AE}" pid="4" name="ContentTypeId">
    <vt:lpwstr>0x01010055F3145C9B4BC643A0A9D21F052A005B</vt:lpwstr>
  </property>
</Properties>
</file>