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95" yWindow="30" windowWidth="11355" windowHeight="6150" tabRatio="952" activeTab="0"/>
  </bookViews>
  <sheets>
    <sheet name="Form C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'Form C'!$A$1:$G$39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<sst xmlns="http://schemas.openxmlformats.org/spreadsheetml/2006/main" count="43" uniqueCount="43">
  <si>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</si>
  <si>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</si>
  <si>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</si>
  <si>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</si>
  <si>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</si>
  <si>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</si>
  <si>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</si>
  <si>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</si>
  <si>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</si>
  <si>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</si>
  <si>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</si>
  <si>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</si>
  <si>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</si>
  <si>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</si>
  <si>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</si>
  <si>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</si>
  <si>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</si>
  <si>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2006 Adopted</t>
  </si>
  <si>
    <t xml:space="preserve">2006 Revised  </t>
  </si>
  <si>
    <t>2006 Estimated</t>
  </si>
  <si>
    <t>Fund Name: Developmental Disabilities</t>
  </si>
  <si>
    <t>*DCHS Admin</t>
  </si>
  <si>
    <t>*CFSA Transfer to Support DCHS Admin</t>
  </si>
  <si>
    <t>*DD Revenue</t>
  </si>
  <si>
    <t>Fund Number:  1070</t>
  </si>
  <si>
    <t>Prepared by:  Kate Davis</t>
  </si>
  <si>
    <t>* DCHS Admin</t>
  </si>
  <si>
    <t>* DD Core Services</t>
  </si>
  <si>
    <t>* DDDTransition to Employment/PASS &amp; Choice</t>
  </si>
  <si>
    <t>* DDD School to Work Project</t>
  </si>
  <si>
    <t>* Implement KCDDD Four-Year Plan</t>
  </si>
  <si>
    <t>* DDD Equipment Replacement Plan</t>
  </si>
  <si>
    <t>Date Prepared:  March 02, 2006</t>
  </si>
  <si>
    <r>
      <t>1</t>
    </r>
    <r>
      <rPr>
        <sz val="10"/>
        <rFont val="Times New Roman"/>
        <family val="1"/>
      </rPr>
      <t xml:space="preserve">   2005 Actuals are from ARMS</t>
    </r>
  </si>
  <si>
    <r>
      <t>2</t>
    </r>
    <r>
      <rPr>
        <sz val="10"/>
        <rFont val="Times New Roman"/>
        <family val="1"/>
      </rPr>
      <t xml:space="preserve">  The Estimated Underexpenditure is set at 2% of the total CFSA Program Transfer revenues.</t>
    </r>
  </si>
  <si>
    <r>
      <t>3</t>
    </r>
    <r>
      <rPr>
        <sz val="10"/>
        <rFont val="Times New Roman"/>
        <family val="1"/>
      </rPr>
      <t xml:space="preserve">   Target fund balance is based on 1% of DD Core Services Expenditures.</t>
    </r>
  </si>
  <si>
    <r>
      <t>Target Fund Balance</t>
    </r>
    <r>
      <rPr>
        <b/>
        <vertAlign val="superscript"/>
        <sz val="12"/>
        <rFont val="Times New Roman"/>
        <family val="1"/>
      </rPr>
      <t>3</t>
    </r>
  </si>
  <si>
    <r>
      <t>Estimated Underexpenditures</t>
    </r>
    <r>
      <rPr>
        <b/>
        <vertAlign val="superscript"/>
        <sz val="12"/>
        <rFont val="Times New Roman"/>
        <family val="1"/>
      </rPr>
      <t>2</t>
    </r>
  </si>
  <si>
    <r>
      <t>2005 Actual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</si>
  <si>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No additional revenue is requested.</t>
  </si>
  <si>
    <t>No additional expenditure authority is requested.</t>
  </si>
  <si>
    <t>Revenue from Seattle and Kent SD</t>
  </si>
  <si>
    <t>Expenditure on Seattle and Kent SD Contracts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</si>
</sst>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10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4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10" fillId="0" borderId="0" xfId="21" applyFont="1" applyBorder="1" applyAlignment="1">
      <alignment horizontal="centerContinuous" wrapText="1"/>
      <protection/>
    </xf>
    <xf numFmtId="0" fontId="10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10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9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11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2" fillId="0" borderId="0" xfId="21" applyFont="1" applyBorder="1" applyAlignment="1">
      <alignment horizontal="centerContinuous" wrapText="1"/>
      <protection/>
    </xf>
    <xf numFmtId="37" fontId="9" fillId="2" borderId="2" xfId="21" applyFont="1" applyFill="1" applyBorder="1" applyAlignment="1" applyProtection="1">
      <alignment horizontal="left" wrapText="1"/>
      <protection/>
    </xf>
    <xf numFmtId="37" fontId="9" fillId="2" borderId="3" xfId="21" applyFont="1" applyFill="1" applyBorder="1" applyAlignment="1">
      <alignment horizontal="center" wrapText="1"/>
      <protection/>
    </xf>
    <xf numFmtId="37" fontId="9" fillId="2" borderId="4" xfId="21" applyFont="1" applyFill="1" applyBorder="1" applyAlignment="1">
      <alignment horizontal="center" wrapText="1"/>
      <protection/>
    </xf>
    <xf numFmtId="37" fontId="9" fillId="2" borderId="5" xfId="21" applyFont="1" applyFill="1" applyBorder="1" applyAlignment="1">
      <alignment horizontal="center" wrapText="1"/>
      <protection/>
    </xf>
    <xf numFmtId="37" fontId="9" fillId="2" borderId="6" xfId="21" applyFont="1" applyFill="1" applyBorder="1" applyAlignment="1">
      <alignment horizontal="center" wrapText="1"/>
      <protection/>
    </xf>
    <xf numFmtId="37" fontId="9" fillId="2" borderId="7" xfId="21" applyFont="1" applyFill="1" applyBorder="1" applyAlignment="1">
      <alignment horizontal="center" wrapText="1"/>
      <protection/>
    </xf>
    <xf numFmtId="37" fontId="9" fillId="2" borderId="2" xfId="21" applyFont="1" applyFill="1" applyBorder="1" applyAlignment="1">
      <alignment horizontal="center" wrapText="1"/>
      <protection/>
    </xf>
    <xf numFmtId="37" fontId="9" fillId="2" borderId="0" xfId="21" applyFont="1" applyFill="1" applyAlignment="1">
      <alignment horizontal="center" wrapText="1"/>
      <protection/>
    </xf>
    <xf numFmtId="0" fontId="10" fillId="2" borderId="0" xfId="0" applyFont="1" applyFill="1" applyAlignment="1">
      <alignment/>
    </xf>
    <xf numFmtId="37" fontId="9" fillId="0" borderId="2" xfId="21" applyFont="1" applyFill="1" applyBorder="1" applyAlignment="1">
      <alignment horizontal="left"/>
      <protection/>
    </xf>
    <xf numFmtId="164" fontId="9" fillId="0" borderId="2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/>
    </xf>
    <xf numFmtId="164" fontId="9" fillId="0" borderId="9" xfId="15" applyNumberFormat="1" applyFont="1" applyBorder="1" applyAlignment="1">
      <alignment/>
    </xf>
    <xf numFmtId="164" fontId="7" fillId="0" borderId="10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Alignment="1">
      <alignment/>
    </xf>
    <xf numFmtId="37" fontId="9" fillId="0" borderId="11" xfId="21" applyFont="1" applyFill="1" applyBorder="1" applyAlignment="1">
      <alignment horizontal="left"/>
      <protection/>
    </xf>
    <xf numFmtId="164" fontId="10" fillId="0" borderId="11" xfId="15" applyNumberFormat="1" applyFont="1" applyFill="1" applyBorder="1" applyAlignment="1">
      <alignment/>
    </xf>
    <xf numFmtId="164" fontId="10" fillId="0" borderId="12" xfId="15" applyNumberFormat="1" applyFont="1" applyFill="1" applyBorder="1" applyAlignment="1">
      <alignment/>
    </xf>
    <xf numFmtId="164" fontId="10" fillId="0" borderId="13" xfId="15" applyNumberFormat="1" applyFont="1" applyBorder="1" applyAlignment="1">
      <alignment/>
    </xf>
    <xf numFmtId="164" fontId="10" fillId="0" borderId="14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37" fontId="10" fillId="0" borderId="11" xfId="21" applyFont="1" applyFill="1" applyBorder="1" applyAlignment="1">
      <alignment horizontal="left"/>
      <protection/>
    </xf>
    <xf numFmtId="164" fontId="10" fillId="0" borderId="15" xfId="15" applyNumberFormat="1" applyFont="1" applyBorder="1" applyAlignment="1">
      <alignment/>
    </xf>
    <xf numFmtId="164" fontId="13" fillId="0" borderId="11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164" fontId="6" fillId="0" borderId="13" xfId="15" applyNumberFormat="1" applyFont="1" applyBorder="1" applyAlignment="1">
      <alignment/>
    </xf>
    <xf numFmtId="164" fontId="13" fillId="0" borderId="11" xfId="15" applyNumberFormat="1" applyFont="1" applyBorder="1" applyAlignment="1">
      <alignment wrapText="1"/>
    </xf>
    <xf numFmtId="37" fontId="9" fillId="0" borderId="10" xfId="21" applyFont="1" applyFill="1" applyBorder="1" applyAlignment="1">
      <alignment horizontal="left"/>
      <protection/>
    </xf>
    <xf numFmtId="164" fontId="9" fillId="0" borderId="10" xfId="15" applyNumberFormat="1" applyFont="1" applyFill="1" applyBorder="1" applyAlignment="1">
      <alignment/>
    </xf>
    <xf numFmtId="164" fontId="13" fillId="0" borderId="10" xfId="15" applyNumberFormat="1" applyFont="1" applyBorder="1" applyAlignment="1">
      <alignment/>
    </xf>
    <xf numFmtId="37" fontId="9" fillId="0" borderId="2" xfId="21" applyFont="1" applyFill="1" applyBorder="1" applyAlignment="1">
      <alignment horizontal="left"/>
      <protection/>
    </xf>
    <xf numFmtId="164" fontId="13" fillId="3" borderId="2" xfId="15" applyNumberFormat="1" applyFont="1" applyFill="1" applyBorder="1" applyAlignment="1" quotePrefix="1">
      <alignment/>
    </xf>
    <xf numFmtId="164" fontId="10" fillId="0" borderId="4" xfId="15" applyNumberFormat="1" applyFont="1" applyFill="1" applyBorder="1" applyAlignment="1">
      <alignment/>
    </xf>
    <xf numFmtId="164" fontId="10" fillId="0" borderId="7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37" fontId="9" fillId="0" borderId="11" xfId="21" applyFont="1" applyFill="1" applyBorder="1" applyAlignment="1">
      <alignment horizontal="left"/>
      <protection/>
    </xf>
    <xf numFmtId="164" fontId="13" fillId="0" borderId="11" xfId="15" applyNumberFormat="1" applyFont="1" applyFill="1" applyBorder="1" applyAlignment="1" quotePrefix="1">
      <alignment/>
    </xf>
    <xf numFmtId="164" fontId="6" fillId="0" borderId="12" xfId="15" applyNumberFormat="1" applyFont="1" applyBorder="1" applyAlignment="1">
      <alignment/>
    </xf>
    <xf numFmtId="164" fontId="6" fillId="0" borderId="11" xfId="15" applyNumberFormat="1" applyFont="1" applyFill="1" applyBorder="1" applyAlignment="1" quotePrefix="1">
      <alignment/>
    </xf>
    <xf numFmtId="164" fontId="10" fillId="0" borderId="2" xfId="15" applyNumberFormat="1" applyFont="1" applyFill="1" applyBorder="1" applyAlignment="1" quotePrefix="1">
      <alignment/>
    </xf>
    <xf numFmtId="164" fontId="10" fillId="0" borderId="4" xfId="15" applyNumberFormat="1" applyFont="1" applyFill="1" applyBorder="1" applyAlignment="1" quotePrefix="1">
      <alignment/>
    </xf>
    <xf numFmtId="164" fontId="6" fillId="0" borderId="2" xfId="15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10" fillId="0" borderId="13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10" fillId="0" borderId="11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9" fillId="0" borderId="12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6" fillId="0" borderId="11" xfId="15" applyNumberFormat="1" applyFont="1" applyBorder="1" applyAlignment="1">
      <alignment/>
    </xf>
    <xf numFmtId="37" fontId="9" fillId="0" borderId="16" xfId="21" applyFont="1" applyFill="1" applyBorder="1" applyAlignment="1" quotePrefix="1">
      <alignment horizontal="left"/>
      <protection/>
    </xf>
    <xf numFmtId="164" fontId="10" fillId="0" borderId="2" xfId="15" applyNumberFormat="1" applyFont="1" applyFill="1" applyBorder="1" applyAlignment="1">
      <alignment/>
    </xf>
    <xf numFmtId="164" fontId="6" fillId="0" borderId="10" xfId="15" applyNumberFormat="1" applyFont="1" applyBorder="1" applyAlignment="1">
      <alignment horizontal="right"/>
    </xf>
    <xf numFmtId="164" fontId="10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6" fillId="0" borderId="0" xfId="21" applyFont="1" applyBorder="1">
      <alignment/>
      <protection/>
    </xf>
    <xf numFmtId="37" fontId="7" fillId="0" borderId="0" xfId="21" applyFont="1" applyBorder="1">
      <alignment/>
      <protection/>
    </xf>
    <xf numFmtId="37" fontId="7" fillId="0" borderId="0" xfId="21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10" fillId="0" borderId="11" xfId="21" applyFont="1" applyBorder="1" applyAlignment="1">
      <alignment horizontal="left"/>
      <protection/>
    </xf>
    <xf numFmtId="38" fontId="10" fillId="0" borderId="11" xfId="15" applyNumberFormat="1" applyFont="1" applyBorder="1" applyAlignment="1">
      <alignment/>
    </xf>
    <xf numFmtId="38" fontId="10" fillId="0" borderId="10" xfId="15" applyNumberFormat="1" applyFont="1" applyBorder="1" applyAlignment="1">
      <alignment/>
    </xf>
    <xf numFmtId="38" fontId="10" fillId="0" borderId="12" xfId="15" applyNumberFormat="1" applyFont="1" applyBorder="1" applyAlignment="1">
      <alignment/>
    </xf>
    <xf numFmtId="38" fontId="15" fillId="0" borderId="11" xfId="15" applyNumberFormat="1" applyFont="1" applyBorder="1" applyAlignment="1">
      <alignment/>
    </xf>
    <xf numFmtId="38" fontId="10" fillId="0" borderId="2" xfId="15" applyNumberFormat="1" applyFont="1" applyBorder="1" applyAlignment="1">
      <alignment/>
    </xf>
    <xf numFmtId="164" fontId="9" fillId="0" borderId="15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37" fontId="16" fillId="0" borderId="0" xfId="21" applyFont="1" applyBorder="1" applyAlignment="1">
      <alignment horizontal="left"/>
      <protection/>
    </xf>
    <xf numFmtId="38" fontId="6" fillId="0" borderId="0" xfId="21" applyNumberFormat="1" applyFont="1" applyBorder="1">
      <alignment/>
      <protection/>
    </xf>
    <xf numFmtId="38" fontId="6" fillId="0" borderId="0" xfId="0" applyNumberFormat="1" applyFont="1" applyAlignment="1">
      <alignment/>
    </xf>
    <xf numFmtId="0" fontId="16" fillId="0" borderId="0" xfId="0" applyFont="1" applyAlignment="1">
      <alignment/>
    </xf>
    <xf numFmtId="37" fontId="16" fillId="0" borderId="0" xfId="21" applyFont="1" applyAlignment="1">
      <alignment horizontal="left"/>
      <protection/>
    </xf>
    <xf numFmtId="38" fontId="6" fillId="0" borderId="0" xfId="21" applyNumberFormat="1" applyFont="1" applyBorder="1" applyAlignment="1">
      <alignment horizontal="left" vertical="top"/>
      <protection/>
    </xf>
    <xf numFmtId="38" fontId="6" fillId="0" borderId="0" xfId="0" applyNumberFormat="1" applyFont="1" applyAlignment="1">
      <alignment horizontal="right"/>
    </xf>
    <xf numFmtId="38" fontId="6" fillId="0" borderId="0" xfId="0" applyNumberFormat="1" applyFont="1" applyAlignment="1">
      <alignment horizontal="center"/>
    </xf>
    <xf numFmtId="37" fontId="4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7"/>
  <sheetViews>
    <sheetView tabSelected="1" zoomScale="75" zoomScaleNormal="75" workbookViewId="0" topLeftCell="A1">
      <selection activeCell="G19" sqref="G19"/>
    </sheetView>
  </sheetViews>
  <sheetFormatPr defaultColWidth="9.140625" defaultRowHeight="12.75"/>
  <cols>
    <col min="1" max="1" width="43.7109375" style="97" customWidth="1"/>
    <col min="2" max="2" width="14.7109375" style="6" customWidth="1"/>
    <col min="3" max="3" width="15.421875" style="20" customWidth="1"/>
    <col min="4" max="4" width="16.28125" style="6" customWidth="1"/>
    <col min="5" max="5" width="19.7109375" style="6" customWidth="1"/>
    <col min="6" max="6" width="20.7109375" style="6" customWidth="1"/>
    <col min="7" max="7" width="55.140625" style="1" customWidth="1"/>
    <col min="8" max="8" width="8.8515625" style="1" customWidth="1"/>
  </cols>
  <sheetData>
    <row r="1" spans="1:20" ht="20.25">
      <c r="A1" s="4" t="s">
        <v>0</v>
      </c>
      <c r="B1" s="5"/>
      <c r="C1" s="5"/>
      <c r="D1" s="5"/>
      <c r="E1" s="5"/>
      <c r="F1" s="5"/>
      <c r="G1" s="5"/>
      <c r="H1" s="6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</row>
    <row r="2" spans="1:8" s="1" customFormat="1" ht="19.5" customHeight="1">
      <c r="A2" s="118" t="s">
        <v>1</v>
      </c>
      <c r="B2" s="118"/>
      <c r="C2" s="118"/>
      <c r="D2" s="118"/>
      <c r="E2" s="118"/>
      <c r="F2" s="118"/>
      <c r="G2" s="118"/>
      <c r="H2" s="9"/>
    </row>
    <row r="3" spans="1:8" s="1" customFormat="1" ht="19.5" customHeight="1">
      <c r="A3" s="10" t="s">
        <v>20</v>
      </c>
      <c r="B3" s="11"/>
      <c r="C3" s="11"/>
      <c r="D3" s="11"/>
      <c r="E3" s="11"/>
      <c r="F3" s="11"/>
      <c r="G3" s="11"/>
      <c r="H3" s="9"/>
    </row>
    <row r="4" spans="1:20" s="16" customFormat="1" ht="15.75">
      <c r="A4" s="10" t="s">
        <v>24</v>
      </c>
      <c r="B4" s="12"/>
      <c r="C4" s="12"/>
      <c r="D4" s="12"/>
      <c r="E4" s="12"/>
      <c r="F4" s="12"/>
      <c r="G4" s="13"/>
      <c r="H4" s="12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15.75">
      <c r="A5" s="10" t="s">
        <v>25</v>
      </c>
      <c r="B5" s="12"/>
      <c r="C5" s="12"/>
      <c r="D5" s="12"/>
      <c r="E5" s="12"/>
      <c r="F5" s="17"/>
      <c r="G5" s="13" t="s">
        <v>32</v>
      </c>
      <c r="H5" s="12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</row>
    <row r="6" spans="1:8" ht="9" customHeight="1">
      <c r="A6" s="18"/>
      <c r="B6" s="19"/>
      <c r="E6" s="9"/>
      <c r="F6" s="21"/>
      <c r="H6" s="21"/>
    </row>
    <row r="7" spans="1:8" s="30" customFormat="1" ht="33" customHeight="1">
      <c r="A7" s="22" t="s">
        <v>2</v>
      </c>
      <c r="B7" s="23" t="s">
        <v>38</v>
      </c>
      <c r="C7" s="24" t="s">
        <v>17</v>
      </c>
      <c r="D7" s="25" t="s">
        <v>18</v>
      </c>
      <c r="E7" s="26" t="s">
        <v>19</v>
      </c>
      <c r="F7" s="27" t="s">
        <v>3</v>
      </c>
      <c r="G7" s="28" t="s">
        <v>4</v>
      </c>
      <c r="H7" s="29"/>
    </row>
    <row r="8" spans="1:9" s="39" customFormat="1" ht="15.75">
      <c r="A8" s="31" t="s">
        <v>5</v>
      </c>
      <c r="B8" s="104">
        <f>6051992-1068</f>
        <v>6050924</v>
      </c>
      <c r="C8" s="104">
        <v>5669978.158367345</v>
      </c>
      <c r="D8" s="33">
        <f>B29</f>
        <v>6287512</v>
      </c>
      <c r="E8" s="34">
        <f>B29</f>
        <v>6287512</v>
      </c>
      <c r="F8" s="35"/>
      <c r="G8" s="36"/>
      <c r="H8" s="37"/>
      <c r="I8" s="38"/>
    </row>
    <row r="9" spans="1:9" s="48" customFormat="1" ht="15.75">
      <c r="A9" s="40" t="s">
        <v>6</v>
      </c>
      <c r="B9" s="41"/>
      <c r="C9" s="42"/>
      <c r="D9" s="42"/>
      <c r="E9" s="43"/>
      <c r="F9" s="44"/>
      <c r="G9" s="45"/>
      <c r="H9" s="46"/>
      <c r="I9" s="47"/>
    </row>
    <row r="10" spans="1:9" s="48" customFormat="1" ht="15.75">
      <c r="A10" s="102" t="s">
        <v>21</v>
      </c>
      <c r="B10" s="103">
        <f>1578873-698932</f>
        <v>879941</v>
      </c>
      <c r="C10" s="103">
        <v>1121331</v>
      </c>
      <c r="D10" s="42">
        <f aca="true" t="shared" si="0" ref="D10:E12">C10</f>
        <v>1121331</v>
      </c>
      <c r="E10" s="42">
        <f t="shared" si="0"/>
        <v>1121331</v>
      </c>
      <c r="F10" s="50">
        <f>+E10-C10</f>
        <v>0</v>
      </c>
      <c r="G10" s="51" t="s">
        <v>39</v>
      </c>
      <c r="H10" s="46"/>
      <c r="I10" s="47"/>
    </row>
    <row r="11" spans="1:9" s="48" customFormat="1" ht="15.75">
      <c r="A11" s="102" t="s">
        <v>22</v>
      </c>
      <c r="B11" s="103">
        <f>698932</f>
        <v>698932</v>
      </c>
      <c r="C11" s="103">
        <v>764900</v>
      </c>
      <c r="D11" s="42">
        <f t="shared" si="0"/>
        <v>764900</v>
      </c>
      <c r="E11" s="42">
        <f t="shared" si="0"/>
        <v>764900</v>
      </c>
      <c r="F11" s="50">
        <f>+E11-C11</f>
        <v>0</v>
      </c>
      <c r="G11" s="51"/>
      <c r="H11" s="46"/>
      <c r="I11" s="47"/>
    </row>
    <row r="12" spans="1:9" s="48" customFormat="1" ht="15.75">
      <c r="A12" s="102" t="s">
        <v>23</v>
      </c>
      <c r="B12" s="103">
        <v>19587010</v>
      </c>
      <c r="C12" s="103">
        <v>20143679</v>
      </c>
      <c r="D12" s="42">
        <f t="shared" si="0"/>
        <v>20143679</v>
      </c>
      <c r="E12" s="42">
        <f>D12+1037000</f>
        <v>21180679</v>
      </c>
      <c r="F12" s="50">
        <f>+E12-C12</f>
        <v>1037000</v>
      </c>
      <c r="G12" s="51" t="s">
        <v>41</v>
      </c>
      <c r="H12" s="46"/>
      <c r="I12" s="47"/>
    </row>
    <row r="13" spans="1:9" s="48" customFormat="1" ht="15.75">
      <c r="A13" s="49"/>
      <c r="B13" s="41"/>
      <c r="C13" s="42"/>
      <c r="D13" s="42"/>
      <c r="E13" s="42">
        <f>+C13-D13</f>
        <v>0</v>
      </c>
      <c r="F13" s="50">
        <f>+E13-C13</f>
        <v>0</v>
      </c>
      <c r="G13" s="51"/>
      <c r="H13" s="46"/>
      <c r="I13" s="47"/>
    </row>
    <row r="14" spans="1:9" s="48" customFormat="1" ht="15.75">
      <c r="A14" s="49"/>
      <c r="B14" s="41"/>
      <c r="C14" s="42"/>
      <c r="D14" s="42"/>
      <c r="E14" s="42"/>
      <c r="F14" s="50">
        <f>+E14-C14</f>
        <v>0</v>
      </c>
      <c r="G14" s="51"/>
      <c r="H14" s="46"/>
      <c r="I14" s="47"/>
    </row>
    <row r="15" spans="1:9" s="39" customFormat="1" ht="15.75">
      <c r="A15" s="31" t="s">
        <v>7</v>
      </c>
      <c r="B15" s="32">
        <f>SUM(B9:B14)</f>
        <v>21165883</v>
      </c>
      <c r="C15" s="32">
        <f>SUM(C10:C14)</f>
        <v>22029910</v>
      </c>
      <c r="D15" s="32">
        <f>SUM(D10:D14)</f>
        <v>22029910</v>
      </c>
      <c r="E15" s="32">
        <f>SUM(E10:E14)</f>
        <v>23066910</v>
      </c>
      <c r="F15" s="32">
        <f>SUM(F10:F14)</f>
        <v>1037000</v>
      </c>
      <c r="G15" s="52"/>
      <c r="H15" s="37"/>
      <c r="I15" s="38"/>
    </row>
    <row r="16" spans="1:9" s="48" customFormat="1" ht="15.75">
      <c r="A16" s="40" t="s">
        <v>8</v>
      </c>
      <c r="B16" s="41"/>
      <c r="C16" s="42"/>
      <c r="D16" s="42"/>
      <c r="E16" s="53"/>
      <c r="F16" s="50"/>
      <c r="G16" s="54"/>
      <c r="H16" s="46"/>
      <c r="I16" s="47"/>
    </row>
    <row r="17" spans="1:9" s="48" customFormat="1" ht="15.75">
      <c r="A17" s="102" t="s">
        <v>26</v>
      </c>
      <c r="B17" s="103">
        <v>-1498835</v>
      </c>
      <c r="C17" s="103">
        <f>-2003617-14060</f>
        <v>-2017677</v>
      </c>
      <c r="D17" s="42">
        <f aca="true" t="shared" si="1" ref="D17:D22">C17</f>
        <v>-2017677</v>
      </c>
      <c r="E17" s="42">
        <f aca="true" t="shared" si="2" ref="E17:E22">D17</f>
        <v>-2017677</v>
      </c>
      <c r="F17" s="50">
        <f>+E17-C17</f>
        <v>0</v>
      </c>
      <c r="G17" s="55" t="s">
        <v>40</v>
      </c>
      <c r="H17" s="46"/>
      <c r="I17" s="47"/>
    </row>
    <row r="18" spans="1:9" s="48" customFormat="1" ht="15.75">
      <c r="A18" s="102" t="s">
        <v>27</v>
      </c>
      <c r="B18" s="103">
        <f>-19430460+500000</f>
        <v>-18930460</v>
      </c>
      <c r="C18" s="103">
        <f>-19921680+12082-14406</f>
        <v>-19924004</v>
      </c>
      <c r="D18" s="42">
        <f t="shared" si="1"/>
        <v>-19924004</v>
      </c>
      <c r="E18" s="42">
        <f>D18-1037000</f>
        <v>-20961004</v>
      </c>
      <c r="F18" s="50">
        <f>+E18-C18</f>
        <v>-1037000</v>
      </c>
      <c r="G18" s="55" t="s">
        <v>42</v>
      </c>
      <c r="H18" s="46"/>
      <c r="I18" s="47"/>
    </row>
    <row r="19" spans="1:9" s="48" customFormat="1" ht="15.75">
      <c r="A19" s="102" t="s">
        <v>28</v>
      </c>
      <c r="B19" s="103">
        <v>-500000</v>
      </c>
      <c r="C19" s="103"/>
      <c r="D19" s="42">
        <f t="shared" si="1"/>
        <v>0</v>
      </c>
      <c r="E19" s="42">
        <f t="shared" si="2"/>
        <v>0</v>
      </c>
      <c r="F19" s="50">
        <f aca="true" t="shared" si="3" ref="F19:F24">+E19-C19</f>
        <v>0</v>
      </c>
      <c r="G19" s="55"/>
      <c r="H19" s="46"/>
      <c r="I19" s="47"/>
    </row>
    <row r="20" spans="1:9" s="48" customFormat="1" ht="15.75">
      <c r="A20" s="102" t="s">
        <v>29</v>
      </c>
      <c r="B20" s="105"/>
      <c r="C20" s="106">
        <v>-300000</v>
      </c>
      <c r="D20" s="42">
        <f t="shared" si="1"/>
        <v>-300000</v>
      </c>
      <c r="E20" s="42">
        <f t="shared" si="2"/>
        <v>-300000</v>
      </c>
      <c r="F20" s="50">
        <f t="shared" si="3"/>
        <v>0</v>
      </c>
      <c r="G20" s="55"/>
      <c r="H20" s="46"/>
      <c r="I20" s="47"/>
    </row>
    <row r="21" spans="1:9" s="48" customFormat="1" ht="15.75">
      <c r="A21" s="102" t="s">
        <v>30</v>
      </c>
      <c r="B21" s="105"/>
      <c r="C21" s="106">
        <v>-404492</v>
      </c>
      <c r="D21" s="42">
        <f t="shared" si="1"/>
        <v>-404492</v>
      </c>
      <c r="E21" s="42">
        <f t="shared" si="2"/>
        <v>-404492</v>
      </c>
      <c r="F21" s="50">
        <f t="shared" si="3"/>
        <v>0</v>
      </c>
      <c r="G21" s="55"/>
      <c r="H21" s="46"/>
      <c r="I21" s="47"/>
    </row>
    <row r="22" spans="1:9" s="48" customFormat="1" ht="15.75">
      <c r="A22" s="102" t="s">
        <v>31</v>
      </c>
      <c r="B22" s="105"/>
      <c r="C22" s="106">
        <v>-77400</v>
      </c>
      <c r="D22" s="42">
        <f t="shared" si="1"/>
        <v>-77400</v>
      </c>
      <c r="E22" s="42">
        <f t="shared" si="2"/>
        <v>-77400</v>
      </c>
      <c r="F22" s="50">
        <f t="shared" si="3"/>
        <v>0</v>
      </c>
      <c r="G22" s="51"/>
      <c r="H22" s="46"/>
      <c r="I22" s="47"/>
    </row>
    <row r="23" spans="1:9" s="39" customFormat="1" ht="15.75">
      <c r="A23" s="56" t="s">
        <v>9</v>
      </c>
      <c r="B23" s="57">
        <f>SUM(B17:B22)</f>
        <v>-20929295</v>
      </c>
      <c r="C23" s="57">
        <f>SUM(C17:C22)</f>
        <v>-22723573</v>
      </c>
      <c r="D23" s="57">
        <f>SUM(D17:D22)</f>
        <v>-22723573</v>
      </c>
      <c r="E23" s="57">
        <f>SUM(E17:E22)</f>
        <v>-23760573</v>
      </c>
      <c r="F23" s="108">
        <f t="shared" si="3"/>
        <v>-1037000</v>
      </c>
      <c r="G23" s="58"/>
      <c r="H23" s="37"/>
      <c r="I23" s="38"/>
    </row>
    <row r="24" spans="1:9" s="48" customFormat="1" ht="18.75">
      <c r="A24" s="59" t="s">
        <v>37</v>
      </c>
      <c r="B24" s="60"/>
      <c r="C24" s="107">
        <f>(C11/0.98)*0.02</f>
        <v>15610.204081632653</v>
      </c>
      <c r="D24" s="107">
        <f>(D11/0.98)*0.02</f>
        <v>15610.204081632653</v>
      </c>
      <c r="E24" s="107">
        <f>(E11/0.98)*0.02</f>
        <v>15610.204081632653</v>
      </c>
      <c r="F24" s="109">
        <f t="shared" si="3"/>
        <v>0</v>
      </c>
      <c r="G24" s="63"/>
      <c r="H24" s="46"/>
      <c r="I24" s="47"/>
    </row>
    <row r="25" spans="1:9" s="48" customFormat="1" ht="15.75">
      <c r="A25" s="64" t="s">
        <v>10</v>
      </c>
      <c r="B25" s="65"/>
      <c r="C25" s="41"/>
      <c r="D25" s="41"/>
      <c r="E25" s="41"/>
      <c r="F25" s="53"/>
      <c r="G25" s="66"/>
      <c r="H25" s="46"/>
      <c r="I25" s="47"/>
    </row>
    <row r="26" spans="1:9" s="48" customFormat="1" ht="15.75">
      <c r="A26" s="64"/>
      <c r="B26" s="65"/>
      <c r="C26" s="41"/>
      <c r="D26" s="41"/>
      <c r="E26" s="41"/>
      <c r="F26" s="53"/>
      <c r="G26" s="66"/>
      <c r="H26" s="46"/>
      <c r="I26" s="47"/>
    </row>
    <row r="27" spans="1:9" s="48" customFormat="1" ht="15.75">
      <c r="A27" s="64"/>
      <c r="B27" s="65"/>
      <c r="C27" s="41"/>
      <c r="D27" s="41"/>
      <c r="E27" s="41"/>
      <c r="F27" s="53"/>
      <c r="G27" s="66"/>
      <c r="H27" s="46"/>
      <c r="I27" s="47"/>
    </row>
    <row r="28" spans="1:9" s="48" customFormat="1" ht="15.75">
      <c r="A28" s="40" t="s">
        <v>11</v>
      </c>
      <c r="B28" s="67"/>
      <c r="C28" s="41"/>
      <c r="D28" s="41"/>
      <c r="E28" s="41"/>
      <c r="F28" s="53"/>
      <c r="G28" s="66"/>
      <c r="H28" s="46"/>
      <c r="I28" s="47"/>
    </row>
    <row r="29" spans="1:102" s="72" customFormat="1" ht="15.75">
      <c r="A29" s="31" t="s">
        <v>12</v>
      </c>
      <c r="B29" s="68">
        <f>+B8+B15+B23+B28</f>
        <v>6287512</v>
      </c>
      <c r="C29" s="69">
        <f>+C8+C15+C23+C24</f>
        <v>4991925.362448975</v>
      </c>
      <c r="D29" s="69">
        <f>+D8+D15+D23+D24</f>
        <v>5609459.204081632</v>
      </c>
      <c r="E29" s="69">
        <f>+E8+E15+E23+E24</f>
        <v>5609459.204081632</v>
      </c>
      <c r="F29" s="62">
        <f>E29-D29</f>
        <v>0</v>
      </c>
      <c r="G29" s="70"/>
      <c r="H29" s="46"/>
      <c r="I29" s="46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</row>
    <row r="30" spans="1:9" s="48" customFormat="1" ht="15.75">
      <c r="A30" s="64" t="s">
        <v>13</v>
      </c>
      <c r="B30" s="41">
        <v>0</v>
      </c>
      <c r="C30" s="42">
        <v>0</v>
      </c>
      <c r="D30" s="42">
        <v>0</v>
      </c>
      <c r="E30" s="73">
        <v>0</v>
      </c>
      <c r="F30" s="74"/>
      <c r="G30" s="75"/>
      <c r="H30" s="76"/>
      <c r="I30" s="47"/>
    </row>
    <row r="31" spans="1:9" s="48" customFormat="1" ht="15.75">
      <c r="A31" s="77"/>
      <c r="B31" s="41"/>
      <c r="C31" s="42"/>
      <c r="D31" s="42"/>
      <c r="E31" s="73">
        <f>+C31-D31</f>
        <v>0</v>
      </c>
      <c r="F31" s="78"/>
      <c r="G31" s="75"/>
      <c r="H31" s="76"/>
      <c r="I31" s="47"/>
    </row>
    <row r="32" spans="1:9" s="48" customFormat="1" ht="15.75">
      <c r="A32" s="77"/>
      <c r="B32" s="41"/>
      <c r="C32" s="42"/>
      <c r="D32" s="42"/>
      <c r="E32" s="73"/>
      <c r="F32" s="78"/>
      <c r="G32" s="75"/>
      <c r="H32" s="76"/>
      <c r="I32" s="47"/>
    </row>
    <row r="33" spans="1:9" s="39" customFormat="1" ht="15.75">
      <c r="A33" s="64" t="s">
        <v>14</v>
      </c>
      <c r="B33" s="79">
        <f>SUM(B30:B32)</f>
        <v>0</v>
      </c>
      <c r="C33" s="80">
        <f>SUM(C30:C32)</f>
        <v>0</v>
      </c>
      <c r="D33" s="80">
        <f>SUM(D30:D32)</f>
        <v>0</v>
      </c>
      <c r="E33" s="81">
        <f>SUM(E30:E32)</f>
        <v>0</v>
      </c>
      <c r="F33" s="82"/>
      <c r="G33" s="83"/>
      <c r="H33" s="84"/>
      <c r="I33" s="38"/>
    </row>
    <row r="34" spans="1:9" s="39" customFormat="1" ht="15.75">
      <c r="A34" s="31" t="s">
        <v>15</v>
      </c>
      <c r="B34" s="32">
        <f>+B29+B33</f>
        <v>6287512</v>
      </c>
      <c r="C34" s="33">
        <f>+C29+C33</f>
        <v>4991925.362448975</v>
      </c>
      <c r="D34" s="33">
        <f>+D29+D33</f>
        <v>5609459.204081632</v>
      </c>
      <c r="E34" s="33">
        <f>+E29+E33</f>
        <v>5609459.204081632</v>
      </c>
      <c r="F34" s="33">
        <f>+F29+F33</f>
        <v>0</v>
      </c>
      <c r="G34" s="85"/>
      <c r="H34" s="37"/>
      <c r="I34" s="38"/>
    </row>
    <row r="35" spans="1:9" s="48" customFormat="1" ht="19.5" thickBot="1">
      <c r="A35" s="86" t="s">
        <v>36</v>
      </c>
      <c r="B35" s="87">
        <f>-B17*0.026</f>
        <v>38969.71</v>
      </c>
      <c r="C35" s="61">
        <f>-C17*0.026</f>
        <v>52459.602</v>
      </c>
      <c r="D35" s="61">
        <f>-D17*0.026</f>
        <v>52459.602</v>
      </c>
      <c r="E35" s="61">
        <f>-E17*0.026</f>
        <v>52459.602</v>
      </c>
      <c r="F35" s="61">
        <f>-F17*0.026</f>
        <v>0</v>
      </c>
      <c r="G35" s="88"/>
      <c r="H35" s="89"/>
      <c r="I35" s="47"/>
    </row>
    <row r="36" spans="1:8" s="2" customFormat="1" ht="13.5" customHeight="1">
      <c r="A36" s="90" t="s">
        <v>16</v>
      </c>
      <c r="B36" s="91"/>
      <c r="C36" s="92"/>
      <c r="D36" s="91"/>
      <c r="E36" s="91"/>
      <c r="G36" s="91"/>
      <c r="H36" s="91"/>
    </row>
    <row r="37" spans="2:8" s="2" customFormat="1" ht="10.5" customHeight="1">
      <c r="B37" s="3"/>
      <c r="C37" s="93"/>
      <c r="D37" s="3"/>
      <c r="E37" s="91"/>
      <c r="F37" s="91"/>
      <c r="G37" s="3"/>
      <c r="H37" s="3"/>
    </row>
    <row r="38" spans="1:8" s="2" customFormat="1" ht="14.25" customHeight="1">
      <c r="A38" s="110" t="s">
        <v>33</v>
      </c>
      <c r="B38" s="111"/>
      <c r="C38" s="111"/>
      <c r="D38" s="112"/>
      <c r="E38" s="111"/>
      <c r="F38" s="111"/>
      <c r="G38" s="112"/>
      <c r="H38" s="3"/>
    </row>
    <row r="39" spans="1:8" s="48" customFormat="1" ht="16.5">
      <c r="A39" s="114" t="s">
        <v>34</v>
      </c>
      <c r="B39" s="115"/>
      <c r="C39" s="115"/>
      <c r="D39" s="112"/>
      <c r="E39" s="111"/>
      <c r="F39" s="111"/>
      <c r="G39" s="112"/>
      <c r="H39" s="71"/>
    </row>
    <row r="40" spans="1:8" s="48" customFormat="1" ht="16.5">
      <c r="A40" s="113" t="s">
        <v>35</v>
      </c>
      <c r="B40" s="116"/>
      <c r="C40" s="116"/>
      <c r="D40" s="117"/>
      <c r="E40" s="117"/>
      <c r="F40" s="117"/>
      <c r="G40" s="112"/>
      <c r="H40" s="71"/>
    </row>
    <row r="41" spans="1:8" s="48" customFormat="1" ht="15.75">
      <c r="A41" s="96"/>
      <c r="B41" s="94"/>
      <c r="C41" s="95"/>
      <c r="D41" s="94"/>
      <c r="E41" s="94"/>
      <c r="F41" s="94"/>
      <c r="G41" s="3"/>
      <c r="H41" s="71"/>
    </row>
    <row r="42" spans="1:8" s="48" customFormat="1" ht="15.75">
      <c r="A42" s="96"/>
      <c r="B42" s="94"/>
      <c r="C42" s="95"/>
      <c r="D42" s="94"/>
      <c r="E42" s="94"/>
      <c r="F42" s="94"/>
      <c r="G42" s="3"/>
      <c r="H42" s="71"/>
    </row>
    <row r="43" spans="1:8" s="48" customFormat="1" ht="15.75">
      <c r="A43" s="96"/>
      <c r="B43" s="94"/>
      <c r="C43" s="95"/>
      <c r="D43" s="94"/>
      <c r="E43" s="94"/>
      <c r="F43" s="94"/>
      <c r="G43" s="3"/>
      <c r="H43" s="71"/>
    </row>
    <row r="44" spans="1:8" s="48" customFormat="1" ht="15.75">
      <c r="A44" s="96"/>
      <c r="B44" s="94"/>
      <c r="C44" s="95"/>
      <c r="D44" s="94"/>
      <c r="E44" s="94"/>
      <c r="F44" s="94"/>
      <c r="G44" s="3"/>
      <c r="H44" s="71"/>
    </row>
    <row r="45" spans="2:8" ht="15">
      <c r="B45" s="98"/>
      <c r="C45" s="99"/>
      <c r="D45" s="98"/>
      <c r="E45" s="98"/>
      <c r="F45" s="98"/>
      <c r="G45" s="100"/>
      <c r="H45" s="101"/>
    </row>
    <row r="46" spans="2:8" ht="15">
      <c r="B46" s="98"/>
      <c r="C46" s="99"/>
      <c r="D46" s="98"/>
      <c r="E46" s="98"/>
      <c r="F46" s="98"/>
      <c r="G46" s="100"/>
      <c r="H46" s="101"/>
    </row>
    <row r="47" spans="2:8" ht="15">
      <c r="B47" s="98"/>
      <c r="C47" s="99"/>
      <c r="D47" s="98"/>
      <c r="E47" s="98"/>
      <c r="F47" s="98"/>
      <c r="G47" s="100"/>
      <c r="H47" s="101"/>
    </row>
    <row r="48" spans="2:8" ht="15">
      <c r="B48" s="98"/>
      <c r="C48" s="99"/>
      <c r="D48" s="98"/>
      <c r="E48" s="98"/>
      <c r="F48" s="98"/>
      <c r="G48" s="100"/>
      <c r="H48" s="101"/>
    </row>
    <row r="49" ht="12.75">
      <c r="G49" s="100"/>
    </row>
    <row r="50" ht="12.75">
      <c r="G50" s="100"/>
    </row>
    <row r="51" ht="12.75">
      <c r="G51" s="100"/>
    </row>
    <row r="52" ht="12.75">
      <c r="G52" s="100"/>
    </row>
    <row r="53" ht="12.75">
      <c r="G53" s="100"/>
    </row>
    <row r="54" ht="12.75">
      <c r="G54" s="100"/>
    </row>
    <row r="55" ht="12.75">
      <c r="G55" s="100"/>
    </row>
    <row r="56" ht="12.75">
      <c r="G56" s="100"/>
    </row>
    <row r="57" ht="12.75">
      <c r="G57" s="100"/>
    </row>
    <row r="58" ht="12.75">
      <c r="G58" s="100"/>
    </row>
    <row r="59" ht="12.75">
      <c r="G59" s="100"/>
    </row>
    <row r="60" ht="12.75">
      <c r="G60" s="100"/>
    </row>
    <row r="61" ht="12.75">
      <c r="G61" s="100"/>
    </row>
    <row r="62" ht="12.75">
      <c r="G62" s="100"/>
    </row>
    <row r="63" ht="12.75">
      <c r="G63" s="100"/>
    </row>
    <row r="64" ht="12.75">
      <c r="G64" s="100"/>
    </row>
    <row r="65" ht="12.75">
      <c r="G65" s="100"/>
    </row>
    <row r="66" ht="12.75">
      <c r="G66" s="100"/>
    </row>
    <row r="67" ht="12.75">
      <c r="G67" s="100"/>
    </row>
    <row r="68" ht="12.75">
      <c r="G68" s="100"/>
    </row>
    <row r="69" ht="12.75">
      <c r="G69" s="100"/>
    </row>
    <row r="70" ht="12.75">
      <c r="G70" s="100"/>
    </row>
    <row r="71" ht="12.75">
      <c r="G71" s="100"/>
    </row>
    <row r="72" ht="12.75">
      <c r="G72" s="100"/>
    </row>
    <row r="73" ht="12.75">
      <c r="G73" s="100"/>
    </row>
    <row r="74" ht="12.75">
      <c r="G74" s="100"/>
    </row>
    <row r="75" ht="12.75">
      <c r="G75" s="100"/>
    </row>
    <row r="76" ht="12.75">
      <c r="G76" s="100"/>
    </row>
    <row r="77" ht="12.75">
      <c r="G77" s="100"/>
    </row>
    <row r="78" ht="12.75">
      <c r="G78" s="100"/>
    </row>
    <row r="79" ht="12.75">
      <c r="G79" s="100"/>
    </row>
    <row r="80" ht="12.75">
      <c r="G80" s="100"/>
    </row>
    <row r="81" ht="12.75">
      <c r="G81" s="100"/>
    </row>
    <row r="82" ht="12.75">
      <c r="G82" s="100"/>
    </row>
    <row r="83" ht="12.75">
      <c r="G83" s="100"/>
    </row>
    <row r="84" ht="12.75">
      <c r="G84" s="100"/>
    </row>
    <row r="85" ht="12.75">
      <c r="G85" s="100"/>
    </row>
    <row r="86" ht="12.75">
      <c r="G86" s="100"/>
    </row>
    <row r="87" ht="12.75">
      <c r="G87" s="100"/>
    </row>
    <row r="88" ht="12.75">
      <c r="G88" s="100"/>
    </row>
    <row r="89" ht="12.75">
      <c r="G89" s="100"/>
    </row>
    <row r="90" ht="12.75">
      <c r="G90" s="100"/>
    </row>
    <row r="91" ht="12.75">
      <c r="G91" s="100"/>
    </row>
    <row r="92" ht="12.75">
      <c r="G92" s="100"/>
    </row>
    <row r="93" ht="12.75">
      <c r="G93" s="100"/>
    </row>
    <row r="94" ht="12.75">
      <c r="G94" s="100"/>
    </row>
    <row r="95" ht="12.75">
      <c r="G95" s="100"/>
    </row>
    <row r="96" ht="12.75">
      <c r="G96" s="100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2006-05-23T17:55:12Z</cp:lastPrinted>
  <dcterms:created xsi:type="dcterms:W3CDTF">1901-01-01T08:00:00Z</dcterms:created>
  <dcterms:modified xsi:type="dcterms:W3CDTF">2006-05-23T17:56:08Z</dcterms:modified>
  <cp:category/>
  <cp:version/>
  <cp:contentType/>
  <cp:contentStatus/>
</cp:coreProperties>
</file>