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45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Plan'!$A$2:$G$46</definedName>
    <definedName name="SecondQOO">#REF!</definedName>
    <definedName name="Table">#REF!</definedName>
    <definedName name="ThirdQOO">#REF!</definedName>
  </definedNames>
  <calcPr fullCalcOnLoad="1"/>
</workbook>
</file>

<file path=xl/comments1.xml><?xml version="1.0" encoding="utf-8"?>
<comments xmlns="http://schemas.openxmlformats.org/spreadsheetml/2006/main">
  <authors>
    <author>Adminj</author>
  </authors>
  <commentList>
    <comment ref="D20" authorId="0">
      <text>
        <r>
          <rPr>
            <b/>
            <sz val="8"/>
            <rFont val="Tahoma"/>
            <family val="2"/>
          </rPr>
          <t>Adminj:</t>
        </r>
        <r>
          <rPr>
            <sz val="8"/>
            <rFont val="Tahoma"/>
            <family val="2"/>
          </rPr>
          <t xml:space="preserve">
Bud Off adj
</t>
        </r>
      </text>
    </comment>
  </commentList>
</comments>
</file>

<file path=xl/sharedStrings.xml><?xml version="1.0" encoding="utf-8"?>
<sst xmlns="http://schemas.openxmlformats.org/spreadsheetml/2006/main" count="48" uniqueCount="48">
  <si>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</si>
  <si>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</si>
  <si>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</si>
  <si>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</si>
  <si>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</si>
  <si>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</si>
  <si>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</si>
  <si>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</si>
  <si>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</si>
  <si>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</si>
  <si>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</si>
  <si>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</si>
  <si>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</si>
  <si>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</si>
  <si>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</si>
  <si>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</si>
  <si>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</si>
  <si>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r>
      <t>Target Fund Balance</t>
    </r>
    <r>
      <rPr>
        <b/>
        <vertAlign val="superscript"/>
        <sz val="12"/>
        <rFont val="Times New Roman"/>
        <family val="1"/>
      </rPr>
      <t>3</t>
    </r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</si>
  <si>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</si>
  <si>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</si>
  <si>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</si>
  <si>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</si>
  <si>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r>
      <t xml:space="preserve">1 </t>
    </r>
    <r>
      <rPr>
        <sz val="12"/>
        <rFont val="Times New Roman"/>
        <family val="1"/>
      </rPr>
      <t>Actuals are taken from ARMS 14th Month or 2010 CAFR</t>
    </r>
  </si>
  <si>
    <t>Fund Name: Department of Development and Environmental Services</t>
  </si>
  <si>
    <t>Fund Number: 000001340</t>
  </si>
  <si>
    <t>Permit Fee Revenue</t>
  </si>
  <si>
    <t>Other Revenue</t>
  </si>
  <si>
    <t>Investment Interest</t>
  </si>
  <si>
    <t>CX Transfers</t>
  </si>
  <si>
    <t>Salaries and Benefits</t>
  </si>
  <si>
    <t>Supplies and Contracts</t>
  </si>
  <si>
    <t>Intragovernmental Services</t>
  </si>
  <si>
    <t>Capital and Other</t>
  </si>
  <si>
    <t>Reorganization Salary Savings</t>
  </si>
  <si>
    <t>Reserve for Staff Reduction</t>
  </si>
  <si>
    <t>Reserve for Revenue Shortfall</t>
  </si>
  <si>
    <t>Reserve for Technology Replacements</t>
  </si>
  <si>
    <t>Reserve for Waivers &amp; Unanticipated Costs</t>
  </si>
  <si>
    <t>Reserve for Fee Stabilization</t>
  </si>
  <si>
    <t>EECBG revenue</t>
  </si>
  <si>
    <t>EECBG expenditure</t>
  </si>
  <si>
    <t xml:space="preserve">Date Prepared:03/10/2011  </t>
  </si>
  <si>
    <t xml:space="preserve">Prepared by: Crina Ghimpu  </t>
  </si>
  <si>
    <r>
      <t xml:space="preserve">2 </t>
    </r>
    <r>
      <rPr>
        <sz val="12"/>
        <rFont val="Times New Roman"/>
        <family val="1"/>
      </rPr>
      <t>Adopted is taken from 2011 Adopted Budget Book</t>
    </r>
  </si>
  <si>
    <r>
      <t xml:space="preserve">3 </t>
    </r>
    <r>
      <rPr>
        <sz val="12"/>
        <rFont val="Times New Roman"/>
        <family val="1"/>
      </rPr>
      <t>Target fund balance is based on 1/8 of total appropriated expenditures</t>
    </r>
  </si>
  <si>
    <t>Additional expense due to RIF delay for exercise of bumping rights</t>
  </si>
  <si>
    <t>Adjustment to GF overhead charge</t>
  </si>
  <si>
    <t>1st Omnibus Ordinance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</si>
</sst>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37" fontId="7" fillId="0" borderId="0" xfId="55" applyFont="1" applyBorder="1" applyAlignment="1">
      <alignment horizontal="centerContinuous" wrapText="1"/>
      <protection/>
    </xf>
    <xf numFmtId="37" fontId="3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8" fillId="0" borderId="0" xfId="55" applyFont="1" applyBorder="1" applyAlignment="1">
      <alignment horizontal="centerContinuous" wrapText="1"/>
      <protection/>
    </xf>
    <xf numFmtId="0" fontId="8" fillId="33" borderId="0" xfId="0" applyFont="1" applyFill="1" applyBorder="1" applyAlignment="1">
      <alignment horizontal="left"/>
    </xf>
    <xf numFmtId="37" fontId="7" fillId="0" borderId="0" xfId="55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8" fillId="0" borderId="0" xfId="55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6" fillId="0" borderId="0" xfId="55" applyFont="1" applyBorder="1" applyAlignment="1">
      <alignment horizontal="left"/>
      <protection/>
    </xf>
    <xf numFmtId="37" fontId="5" fillId="0" borderId="10" xfId="55" applyFont="1" applyBorder="1" applyAlignment="1">
      <alignment horizontal="left" wrapText="1"/>
      <protection/>
    </xf>
    <xf numFmtId="37" fontId="9" fillId="0" borderId="0" xfId="55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55" applyFont="1" applyBorder="1" applyAlignment="1">
      <alignment horizontal="centerContinuous" wrapText="1"/>
      <protection/>
    </xf>
    <xf numFmtId="37" fontId="6" fillId="33" borderId="11" xfId="55" applyFont="1" applyFill="1" applyBorder="1" applyAlignment="1" applyProtection="1">
      <alignment horizontal="left" wrapText="1"/>
      <protection/>
    </xf>
    <xf numFmtId="37" fontId="6" fillId="33" borderId="12" xfId="55" applyFont="1" applyFill="1" applyBorder="1" applyAlignment="1">
      <alignment horizontal="center" wrapText="1"/>
      <protection/>
    </xf>
    <xf numFmtId="37" fontId="6" fillId="33" borderId="13" xfId="55" applyFont="1" applyFill="1" applyBorder="1" applyAlignment="1">
      <alignment horizontal="center" wrapText="1"/>
      <protection/>
    </xf>
    <xf numFmtId="37" fontId="6" fillId="33" borderId="14" xfId="55" applyFont="1" applyFill="1" applyBorder="1" applyAlignment="1">
      <alignment horizontal="center" wrapText="1"/>
      <protection/>
    </xf>
    <xf numFmtId="37" fontId="6" fillId="33" borderId="15" xfId="55" applyFont="1" applyFill="1" applyBorder="1" applyAlignment="1">
      <alignment horizontal="center" wrapText="1"/>
      <protection/>
    </xf>
    <xf numFmtId="37" fontId="6" fillId="33" borderId="16" xfId="55" applyFont="1" applyFill="1" applyBorder="1" applyAlignment="1">
      <alignment horizontal="center" wrapText="1"/>
      <protection/>
    </xf>
    <xf numFmtId="37" fontId="6" fillId="33" borderId="11" xfId="55" applyFont="1" applyFill="1" applyBorder="1" applyAlignment="1">
      <alignment horizontal="center" wrapText="1"/>
      <protection/>
    </xf>
    <xf numFmtId="37" fontId="6" fillId="33" borderId="0" xfId="55" applyFont="1" applyFill="1" applyAlignment="1">
      <alignment horizontal="center" wrapText="1"/>
      <protection/>
    </xf>
    <xf numFmtId="0" fontId="8" fillId="33" borderId="0" xfId="0" applyFont="1" applyFill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6" fillId="0" borderId="11" xfId="42" applyNumberFormat="1" applyFont="1" applyFill="1" applyBorder="1" applyAlignment="1">
      <alignment/>
    </xf>
    <xf numFmtId="164" fontId="6" fillId="0" borderId="13" xfId="42" applyNumberFormat="1" applyFont="1" applyFill="1" applyBorder="1" applyAlignment="1">
      <alignment/>
    </xf>
    <xf numFmtId="164" fontId="6" fillId="0" borderId="17" xfId="42" applyNumberFormat="1" applyFont="1" applyFill="1" applyBorder="1" applyAlignment="1">
      <alignment/>
    </xf>
    <xf numFmtId="164" fontId="6" fillId="0" borderId="18" xfId="42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Alignment="1">
      <alignment/>
    </xf>
    <xf numFmtId="0" fontId="6" fillId="0" borderId="0" xfId="0" applyFont="1" applyAlignment="1">
      <alignment/>
    </xf>
    <xf numFmtId="37" fontId="6" fillId="0" borderId="20" xfId="55" applyFont="1" applyFill="1" applyBorder="1" applyAlignment="1">
      <alignment horizontal="left"/>
      <protection/>
    </xf>
    <xf numFmtId="164" fontId="8" fillId="0" borderId="20" xfId="42" applyNumberFormat="1" applyFont="1" applyFill="1" applyBorder="1" applyAlignment="1">
      <alignment/>
    </xf>
    <xf numFmtId="164" fontId="8" fillId="0" borderId="21" xfId="42" applyNumberFormat="1" applyFont="1" applyFill="1" applyBorder="1" applyAlignment="1">
      <alignment/>
    </xf>
    <xf numFmtId="164" fontId="8" fillId="0" borderId="22" xfId="42" applyNumberFormat="1" applyFont="1" applyBorder="1" applyAlignment="1">
      <alignment/>
    </xf>
    <xf numFmtId="164" fontId="8" fillId="0" borderId="23" xfId="42" applyNumberFormat="1" applyFont="1" applyBorder="1" applyAlignment="1">
      <alignment/>
    </xf>
    <xf numFmtId="164" fontId="11" fillId="0" borderId="22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8" fillId="0" borderId="0" xfId="0" applyFont="1" applyAlignment="1">
      <alignment/>
    </xf>
    <xf numFmtId="37" fontId="8" fillId="0" borderId="20" xfId="55" applyFont="1" applyFill="1" applyBorder="1" applyAlignment="1">
      <alignment horizontal="left"/>
      <protection/>
    </xf>
    <xf numFmtId="164" fontId="8" fillId="0" borderId="24" xfId="42" applyNumberFormat="1" applyFont="1" applyBorder="1" applyAlignment="1">
      <alignment/>
    </xf>
    <xf numFmtId="164" fontId="11" fillId="0" borderId="20" xfId="42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164" fontId="8" fillId="0" borderId="20" xfId="42" applyNumberFormat="1" applyFont="1" applyBorder="1" applyAlignment="1">
      <alignment/>
    </xf>
    <xf numFmtId="164" fontId="4" fillId="0" borderId="22" xfId="42" applyNumberFormat="1" applyFont="1" applyBorder="1" applyAlignment="1">
      <alignment/>
    </xf>
    <xf numFmtId="164" fontId="11" fillId="0" borderId="20" xfId="42" applyNumberFormat="1" applyFont="1" applyBorder="1" applyAlignment="1">
      <alignment wrapText="1"/>
    </xf>
    <xf numFmtId="37" fontId="6" fillId="0" borderId="19" xfId="55" applyFont="1" applyFill="1" applyBorder="1" applyAlignment="1">
      <alignment horizontal="left"/>
      <protection/>
    </xf>
    <xf numFmtId="164" fontId="6" fillId="0" borderId="19" xfId="42" applyNumberFormat="1" applyFont="1" applyFill="1" applyBorder="1" applyAlignment="1">
      <alignment/>
    </xf>
    <xf numFmtId="164" fontId="6" fillId="0" borderId="19" xfId="42" applyNumberFormat="1" applyFont="1" applyBorder="1" applyAlignment="1">
      <alignment/>
    </xf>
    <xf numFmtId="164" fontId="11" fillId="0" borderId="19" xfId="42" applyNumberFormat="1" applyFont="1" applyBorder="1" applyAlignment="1">
      <alignment/>
    </xf>
    <xf numFmtId="37" fontId="6" fillId="0" borderId="11" xfId="55" applyFont="1" applyFill="1" applyBorder="1" applyAlignment="1">
      <alignment horizontal="left"/>
      <protection/>
    </xf>
    <xf numFmtId="164" fontId="11" fillId="34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>
      <alignment/>
    </xf>
    <xf numFmtId="164" fontId="8" fillId="34" borderId="13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/>
    </xf>
    <xf numFmtId="164" fontId="11" fillId="0" borderId="11" xfId="42" applyNumberFormat="1" applyFont="1" applyBorder="1" applyAlignment="1">
      <alignment/>
    </xf>
    <xf numFmtId="37" fontId="6" fillId="0" borderId="20" xfId="55" applyFont="1" applyFill="1" applyBorder="1" applyAlignment="1">
      <alignment horizontal="left"/>
      <protection/>
    </xf>
    <xf numFmtId="164" fontId="11" fillId="0" borderId="20" xfId="42" applyNumberFormat="1" applyFont="1" applyFill="1" applyBorder="1" applyAlignment="1" quotePrefix="1">
      <alignment/>
    </xf>
    <xf numFmtId="164" fontId="4" fillId="0" borderId="21" xfId="42" applyNumberFormat="1" applyFont="1" applyBorder="1" applyAlignment="1">
      <alignment/>
    </xf>
    <xf numFmtId="164" fontId="4" fillId="0" borderId="20" xfId="42" applyNumberFormat="1" applyFont="1" applyFill="1" applyBorder="1" applyAlignment="1" quotePrefix="1">
      <alignment/>
    </xf>
    <xf numFmtId="164" fontId="8" fillId="0" borderId="11" xfId="42" applyNumberFormat="1" applyFont="1" applyFill="1" applyBorder="1" applyAlignment="1" quotePrefix="1">
      <alignment/>
    </xf>
    <xf numFmtId="164" fontId="8" fillId="0" borderId="13" xfId="42" applyNumberFormat="1" applyFont="1" applyFill="1" applyBorder="1" applyAlignment="1" quotePrefix="1">
      <alignment/>
    </xf>
    <xf numFmtId="164" fontId="4" fillId="0" borderId="11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0" xfId="42" applyNumberFormat="1" applyFont="1" applyFill="1" applyBorder="1" applyAlignment="1">
      <alignment/>
    </xf>
    <xf numFmtId="164" fontId="8" fillId="0" borderId="22" xfId="42" applyNumberFormat="1" applyFont="1" applyFill="1" applyBorder="1" applyAlignment="1">
      <alignment/>
    </xf>
    <xf numFmtId="164" fontId="4" fillId="0" borderId="20" xfId="42" applyNumberFormat="1" applyFont="1" applyFill="1" applyBorder="1" applyAlignment="1">
      <alignment/>
    </xf>
    <xf numFmtId="164" fontId="8" fillId="0" borderId="0" xfId="42" applyNumberFormat="1" applyFont="1" applyFill="1" applyBorder="1" applyAlignment="1">
      <alignment/>
    </xf>
    <xf numFmtId="37" fontId="12" fillId="0" borderId="20" xfId="55" applyFont="1" applyFill="1" applyBorder="1" applyAlignment="1">
      <alignment horizontal="left"/>
      <protection/>
    </xf>
    <xf numFmtId="164" fontId="8" fillId="0" borderId="20" xfId="42" applyNumberFormat="1" applyFont="1" applyFill="1" applyBorder="1" applyAlignment="1">
      <alignment/>
    </xf>
    <xf numFmtId="164" fontId="6" fillId="0" borderId="20" xfId="42" applyNumberFormat="1" applyFont="1" applyFill="1" applyBorder="1" applyAlignment="1">
      <alignment/>
    </xf>
    <xf numFmtId="164" fontId="6" fillId="0" borderId="21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6" fillId="0" borderId="19" xfId="42" applyNumberFormat="1" applyFont="1" applyFill="1" applyBorder="1" applyAlignment="1">
      <alignment/>
    </xf>
    <xf numFmtId="164" fontId="5" fillId="0" borderId="20" xfId="42" applyNumberFormat="1" applyFont="1" applyFill="1" applyBorder="1" applyAlignment="1">
      <alignment/>
    </xf>
    <xf numFmtId="164" fontId="6" fillId="0" borderId="0" xfId="42" applyNumberFormat="1" applyFont="1" applyFill="1" applyBorder="1" applyAlignment="1">
      <alignment/>
    </xf>
    <xf numFmtId="164" fontId="4" fillId="0" borderId="20" xfId="42" applyNumberFormat="1" applyFont="1" applyBorder="1" applyAlignment="1">
      <alignment/>
    </xf>
    <xf numFmtId="37" fontId="6" fillId="0" borderId="25" xfId="55" applyFont="1" applyFill="1" applyBorder="1" applyAlignment="1" quotePrefix="1">
      <alignment horizontal="left"/>
      <protection/>
    </xf>
    <xf numFmtId="164" fontId="8" fillId="0" borderId="11" xfId="42" applyNumberFormat="1" applyFont="1" applyFill="1" applyBorder="1" applyAlignment="1">
      <alignment/>
    </xf>
    <xf numFmtId="164" fontId="8" fillId="0" borderId="16" xfId="42" applyNumberFormat="1" applyFont="1" applyBorder="1" applyAlignment="1">
      <alignment horizontal="right"/>
    </xf>
    <xf numFmtId="164" fontId="4" fillId="0" borderId="19" xfId="42" applyNumberFormat="1" applyFont="1" applyBorder="1" applyAlignment="1">
      <alignment horizontal="right"/>
    </xf>
    <xf numFmtId="164" fontId="8" fillId="0" borderId="0" xfId="42" applyNumberFormat="1" applyFont="1" applyAlignment="1">
      <alignment horizontal="right"/>
    </xf>
    <xf numFmtId="37" fontId="5" fillId="0" borderId="0" xfId="55" applyFont="1" applyAlignment="1">
      <alignment horizontal="left"/>
      <protection/>
    </xf>
    <xf numFmtId="37" fontId="4" fillId="0" borderId="0" xfId="55" applyFont="1" applyBorder="1">
      <alignment/>
      <protection/>
    </xf>
    <xf numFmtId="37" fontId="5" fillId="0" borderId="0" xfId="55" applyFont="1" applyBorder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7" fontId="5" fillId="0" borderId="0" xfId="55" applyFont="1" applyBorder="1" applyAlignment="1" quotePrefix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55" applyFont="1" applyBorder="1">
      <alignment/>
      <protection/>
    </xf>
    <xf numFmtId="0" fontId="4" fillId="0" borderId="0" xfId="0" applyFont="1" applyBorder="1" applyAlignment="1">
      <alignment horizontal="center"/>
    </xf>
    <xf numFmtId="37" fontId="6" fillId="0" borderId="0" xfId="55" applyFont="1" applyBorder="1">
      <alignment/>
      <protection/>
    </xf>
    <xf numFmtId="37" fontId="8" fillId="0" borderId="0" xfId="55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37" fontId="15" fillId="0" borderId="0" xfId="55" applyFont="1" applyBorder="1" applyAlignment="1">
      <alignment horizontal="left"/>
      <protection/>
    </xf>
    <xf numFmtId="0" fontId="16" fillId="0" borderId="0" xfId="0" applyFont="1" applyAlignment="1">
      <alignment/>
    </xf>
    <xf numFmtId="37" fontId="16" fillId="0" borderId="0" xfId="55" applyFont="1" applyBorder="1" applyAlignment="1">
      <alignment horizontal="left"/>
      <protection/>
    </xf>
    <xf numFmtId="164" fontId="8" fillId="0" borderId="22" xfId="42" applyNumberFormat="1" applyFont="1" applyFill="1" applyBorder="1" applyAlignment="1">
      <alignment/>
    </xf>
    <xf numFmtId="164" fontId="8" fillId="0" borderId="20" xfId="42" applyNumberFormat="1" applyFont="1" applyFill="1" applyBorder="1" applyAlignment="1">
      <alignment wrapText="1"/>
    </xf>
    <xf numFmtId="37" fontId="3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6"/>
  <sheetViews>
    <sheetView tabSelected="1" zoomScale="75" zoomScaleNormal="75" zoomScalePageLayoutView="0" workbookViewId="0" topLeftCell="A1">
      <selection activeCell="E25" sqref="E25"/>
    </sheetView>
  </sheetViews>
  <sheetFormatPr defaultColWidth="9.140625" defaultRowHeight="12.75"/>
  <cols>
    <col min="1" max="1" width="43.7109375" style="105" customWidth="1"/>
    <col min="2" max="2" width="16.28125" style="4" customWidth="1"/>
    <col min="3" max="3" width="16.7109375" style="18" customWidth="1"/>
    <col min="4" max="4" width="16.28125" style="4" customWidth="1"/>
    <col min="5" max="5" width="19.7109375" style="4" customWidth="1"/>
    <col min="6" max="6" width="20.7109375" style="4" customWidth="1"/>
    <col min="7" max="7" width="33.5742187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16" t="s">
        <v>16</v>
      </c>
      <c r="B2" s="116"/>
      <c r="C2" s="116"/>
      <c r="D2" s="116"/>
      <c r="E2" s="116"/>
      <c r="F2" s="116"/>
      <c r="G2" s="116"/>
      <c r="H2" s="7"/>
    </row>
    <row r="3" spans="1:8" s="1" customFormat="1" ht="19.5" customHeight="1">
      <c r="A3" s="8" t="s">
        <v>23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24</v>
      </c>
      <c r="B4" s="10"/>
      <c r="C4" s="10"/>
      <c r="D4" s="10"/>
      <c r="E4" s="10"/>
      <c r="F4" s="10"/>
      <c r="G4" s="11"/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42</v>
      </c>
      <c r="B5" s="10"/>
      <c r="C5" s="10"/>
      <c r="D5" s="10"/>
      <c r="E5" s="10"/>
      <c r="F5" s="15"/>
      <c r="G5" s="11" t="s">
        <v>41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0</v>
      </c>
      <c r="B7" s="21" t="s">
        <v>18</v>
      </c>
      <c r="C7" s="22" t="s">
        <v>19</v>
      </c>
      <c r="D7" s="23" t="s">
        <v>20</v>
      </c>
      <c r="E7" s="24" t="s">
        <v>21</v>
      </c>
      <c r="F7" s="25" t="s">
        <v>1</v>
      </c>
      <c r="G7" s="26" t="s">
        <v>2</v>
      </c>
      <c r="H7" s="27"/>
    </row>
    <row r="8" spans="1:9" s="37" customFormat="1" ht="15.75">
      <c r="A8" s="29" t="s">
        <v>3</v>
      </c>
      <c r="B8" s="30">
        <v>10214559.489999998</v>
      </c>
      <c r="C8" s="31">
        <v>4025340</v>
      </c>
      <c r="D8" s="31">
        <f>B31</f>
        <v>5154647.380000003</v>
      </c>
      <c r="E8" s="32">
        <f>B31</f>
        <v>5154647.380000003</v>
      </c>
      <c r="F8" s="33"/>
      <c r="G8" s="34"/>
      <c r="H8" s="35"/>
      <c r="I8" s="36"/>
    </row>
    <row r="9" spans="1:9" s="46" customFormat="1" ht="15.75">
      <c r="A9" s="38" t="s">
        <v>4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25</v>
      </c>
      <c r="B10" s="39">
        <v>11654225.540000001</v>
      </c>
      <c r="C10" s="40">
        <v>15704471</v>
      </c>
      <c r="D10" s="40">
        <v>15704471</v>
      </c>
      <c r="E10" s="40">
        <f>D10</f>
        <v>15704471</v>
      </c>
      <c r="F10" s="48">
        <f aca="true" t="shared" si="0" ref="F10:F15">+E10-C10</f>
        <v>0</v>
      </c>
      <c r="G10" s="49"/>
      <c r="H10" s="44"/>
      <c r="I10" s="45"/>
    </row>
    <row r="11" spans="1:9" s="46" customFormat="1" ht="15.75">
      <c r="A11" s="47" t="s">
        <v>26</v>
      </c>
      <c r="B11" s="39">
        <f>1014528.41</f>
        <v>1014528.41</v>
      </c>
      <c r="C11" s="40">
        <v>1018530</v>
      </c>
      <c r="D11" s="40">
        <v>1018530</v>
      </c>
      <c r="E11" s="40">
        <f>D11</f>
        <v>1018530</v>
      </c>
      <c r="F11" s="48">
        <f t="shared" si="0"/>
        <v>0</v>
      </c>
      <c r="G11" s="49"/>
      <c r="H11" s="44"/>
      <c r="I11" s="45"/>
    </row>
    <row r="12" spans="1:9" s="46" customFormat="1" ht="15.75">
      <c r="A12" s="47" t="s">
        <v>27</v>
      </c>
      <c r="B12" s="39">
        <v>272014.81000000006</v>
      </c>
      <c r="C12" s="40">
        <v>200000</v>
      </c>
      <c r="D12" s="40">
        <v>200000</v>
      </c>
      <c r="E12" s="40">
        <f>D12</f>
        <v>200000</v>
      </c>
      <c r="F12" s="48">
        <f t="shared" si="0"/>
        <v>0</v>
      </c>
      <c r="G12" s="49"/>
      <c r="H12" s="44"/>
      <c r="I12" s="45"/>
    </row>
    <row r="13" spans="1:9" s="46" customFormat="1" ht="15.75">
      <c r="A13" s="47" t="s">
        <v>28</v>
      </c>
      <c r="B13" s="39">
        <v>1761389</v>
      </c>
      <c r="C13" s="40">
        <v>1668363</v>
      </c>
      <c r="D13" s="40">
        <v>1668363</v>
      </c>
      <c r="E13" s="40">
        <f>D13</f>
        <v>1668363</v>
      </c>
      <c r="F13" s="48">
        <f t="shared" si="0"/>
        <v>0</v>
      </c>
      <c r="G13" s="49"/>
      <c r="H13" s="44"/>
      <c r="I13" s="45"/>
    </row>
    <row r="14" spans="1:9" s="46" customFormat="1" ht="15.75">
      <c r="A14" s="47" t="s">
        <v>39</v>
      </c>
      <c r="B14" s="39">
        <v>227947.71</v>
      </c>
      <c r="C14" s="40"/>
      <c r="D14" s="40"/>
      <c r="E14" s="40"/>
      <c r="F14" s="48">
        <f t="shared" si="0"/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/>
      <c r="F15" s="48">
        <f t="shared" si="0"/>
        <v>0</v>
      </c>
      <c r="G15" s="49"/>
      <c r="H15" s="44"/>
      <c r="I15" s="45"/>
    </row>
    <row r="16" spans="1:9" s="37" customFormat="1" ht="15.75">
      <c r="A16" s="29" t="s">
        <v>5</v>
      </c>
      <c r="B16" s="30">
        <f>SUM(B10:B15)</f>
        <v>14930105.470000003</v>
      </c>
      <c r="C16" s="30">
        <f>SUM(C10:C15)</f>
        <v>18591364</v>
      </c>
      <c r="D16" s="30">
        <f>SUM(D10:D15)</f>
        <v>18591364</v>
      </c>
      <c r="E16" s="30">
        <f>SUM(E10:E15)</f>
        <v>18591364</v>
      </c>
      <c r="F16" s="30">
        <f>SUM(F10:F15)</f>
        <v>0</v>
      </c>
      <c r="G16" s="50"/>
      <c r="H16" s="35"/>
      <c r="I16" s="36"/>
    </row>
    <row r="17" spans="1:9" s="46" customFormat="1" ht="15.75">
      <c r="A17" s="38" t="s">
        <v>6</v>
      </c>
      <c r="B17" s="39"/>
      <c r="C17" s="114"/>
      <c r="D17" s="40"/>
      <c r="E17" s="51"/>
      <c r="F17" s="48"/>
      <c r="G17" s="52"/>
      <c r="H17" s="44"/>
      <c r="I17" s="45"/>
    </row>
    <row r="18" spans="1:9" s="46" customFormat="1" ht="47.25">
      <c r="A18" s="47" t="s">
        <v>29</v>
      </c>
      <c r="B18" s="39">
        <f>-10664922-3993221.63</f>
        <v>-14658143.629999999</v>
      </c>
      <c r="C18" s="39">
        <f>-10117272-3697347-386601</f>
        <v>-14201220</v>
      </c>
      <c r="D18" s="39">
        <f>C18-(15365)</f>
        <v>-14216585</v>
      </c>
      <c r="E18" s="39">
        <f>D18</f>
        <v>-14216585</v>
      </c>
      <c r="F18" s="39">
        <f>E18-C18</f>
        <v>-15365</v>
      </c>
      <c r="G18" s="115" t="s">
        <v>45</v>
      </c>
      <c r="H18" s="44"/>
      <c r="I18" s="45"/>
    </row>
    <row r="19" spans="1:9" s="46" customFormat="1" ht="15.75">
      <c r="A19" s="47" t="s">
        <v>30</v>
      </c>
      <c r="B19" s="39">
        <f>-82675.41-589101.38</f>
        <v>-671776.79</v>
      </c>
      <c r="C19" s="39">
        <f>-142655-758037</f>
        <v>-900692</v>
      </c>
      <c r="D19" s="39">
        <f>-900155-(537)</f>
        <v>-900692</v>
      </c>
      <c r="E19" s="39">
        <f>D19</f>
        <v>-900692</v>
      </c>
      <c r="F19" s="39">
        <f>E19-C19</f>
        <v>0</v>
      </c>
      <c r="G19" s="39"/>
      <c r="H19" s="44"/>
      <c r="I19" s="45"/>
    </row>
    <row r="20" spans="1:9" s="46" customFormat="1" ht="15.75">
      <c r="A20" s="47" t="s">
        <v>31</v>
      </c>
      <c r="B20" s="39">
        <v>-3246458.37</v>
      </c>
      <c r="C20" s="39">
        <f>-906994-2138513</f>
        <v>-3045507</v>
      </c>
      <c r="D20" s="39">
        <f>C20-12889</f>
        <v>-3058396</v>
      </c>
      <c r="E20" s="39">
        <f>D20</f>
        <v>-3058396</v>
      </c>
      <c r="F20" s="39">
        <f>E20-C20</f>
        <v>-12889</v>
      </c>
      <c r="G20" s="39" t="s">
        <v>46</v>
      </c>
      <c r="H20" s="44"/>
      <c r="I20" s="45"/>
    </row>
    <row r="21" spans="1:9" s="46" customFormat="1" ht="15.75">
      <c r="A21" s="47" t="s">
        <v>32</v>
      </c>
      <c r="B21" s="39">
        <f>-1223273.71</f>
        <v>-1223273.71</v>
      </c>
      <c r="C21" s="39">
        <f>-906226</f>
        <v>-906226</v>
      </c>
      <c r="D21" s="39">
        <f>-74470-860000+(28244)</f>
        <v>-906226</v>
      </c>
      <c r="E21" s="39">
        <f>D21</f>
        <v>-906226</v>
      </c>
      <c r="F21" s="39">
        <f>E21-C21</f>
        <v>0</v>
      </c>
      <c r="G21" s="53"/>
      <c r="H21" s="44"/>
      <c r="I21" s="45"/>
    </row>
    <row r="22" spans="1:9" s="46" customFormat="1" ht="15.75">
      <c r="A22" s="47" t="s">
        <v>40</v>
      </c>
      <c r="B22" s="39">
        <v>-190365.08</v>
      </c>
      <c r="C22" s="39"/>
      <c r="D22" s="39"/>
      <c r="E22" s="39"/>
      <c r="F22" s="39"/>
      <c r="G22" s="53"/>
      <c r="H22" s="44"/>
      <c r="I22" s="45"/>
    </row>
    <row r="23" spans="1:9" s="46" customFormat="1" ht="15.75">
      <c r="A23" s="47" t="s">
        <v>33</v>
      </c>
      <c r="B23" s="39"/>
      <c r="C23" s="39">
        <v>-196125</v>
      </c>
      <c r="D23" s="39"/>
      <c r="E23" s="39"/>
      <c r="F23" s="39"/>
      <c r="G23" s="53"/>
      <c r="H23" s="44"/>
      <c r="I23" s="45"/>
    </row>
    <row r="24" spans="1:9" s="46" customFormat="1" ht="15.75">
      <c r="A24" s="47" t="s">
        <v>47</v>
      </c>
      <c r="B24" s="39"/>
      <c r="C24" s="39"/>
      <c r="D24" s="39"/>
      <c r="E24" s="39">
        <v>122515</v>
      </c>
      <c r="F24" s="39">
        <f>+E24-C24</f>
        <v>122515</v>
      </c>
      <c r="G24" s="49"/>
      <c r="H24" s="44"/>
      <c r="I24" s="45"/>
    </row>
    <row r="25" spans="1:9" s="37" customFormat="1" ht="15.75">
      <c r="A25" s="54" t="s">
        <v>7</v>
      </c>
      <c r="B25" s="55">
        <f>SUM(B18:B24)</f>
        <v>-19990017.58</v>
      </c>
      <c r="C25" s="55">
        <f>SUM(C18:C24)</f>
        <v>-19249770</v>
      </c>
      <c r="D25" s="55">
        <f>SUM(D18:D24)</f>
        <v>-19081899</v>
      </c>
      <c r="E25" s="55">
        <f>SUM(E18:E24)</f>
        <v>-18959384</v>
      </c>
      <c r="F25" s="56">
        <f>+E25-C25</f>
        <v>290386</v>
      </c>
      <c r="G25" s="57"/>
      <c r="H25" s="35"/>
      <c r="I25" s="36"/>
    </row>
    <row r="26" spans="1:9" s="46" customFormat="1" ht="15.75">
      <c r="A26" s="58" t="s">
        <v>8</v>
      </c>
      <c r="B26" s="59"/>
      <c r="C26" s="60">
        <v>35530</v>
      </c>
      <c r="D26" s="60">
        <v>35530</v>
      </c>
      <c r="E26" s="61"/>
      <c r="F26" s="62"/>
      <c r="G26" s="63"/>
      <c r="H26" s="44"/>
      <c r="I26" s="45"/>
    </row>
    <row r="27" spans="1:9" s="46" customFormat="1" ht="15.75">
      <c r="A27" s="64" t="s">
        <v>9</v>
      </c>
      <c r="B27" s="65"/>
      <c r="C27" s="39"/>
      <c r="D27" s="39"/>
      <c r="E27" s="39"/>
      <c r="F27" s="51"/>
      <c r="G27" s="66"/>
      <c r="H27" s="44"/>
      <c r="I27" s="45"/>
    </row>
    <row r="28" spans="1:9" s="46" customFormat="1" ht="15.75">
      <c r="A28" s="64"/>
      <c r="B28" s="65"/>
      <c r="C28" s="39"/>
      <c r="D28" s="39"/>
      <c r="E28" s="39"/>
      <c r="F28" s="51"/>
      <c r="G28" s="66"/>
      <c r="H28" s="44"/>
      <c r="I28" s="45"/>
    </row>
    <row r="29" spans="1:9" s="46" customFormat="1" ht="15.75">
      <c r="A29" s="64"/>
      <c r="B29" s="65"/>
      <c r="C29" s="39"/>
      <c r="D29" s="39"/>
      <c r="E29" s="39"/>
      <c r="F29" s="51"/>
      <c r="G29" s="66"/>
      <c r="H29" s="44"/>
      <c r="I29" s="45"/>
    </row>
    <row r="30" spans="1:9" s="46" customFormat="1" ht="15.75">
      <c r="A30" s="38" t="s">
        <v>10</v>
      </c>
      <c r="B30" s="67">
        <f>SUM(B28:B29)</f>
        <v>0</v>
      </c>
      <c r="C30" s="67">
        <f>SUM(C28:C29)</f>
        <v>0</v>
      </c>
      <c r="D30" s="67">
        <f>SUM(D28:D29)</f>
        <v>0</v>
      </c>
      <c r="E30" s="67">
        <f>SUM(E28:E29)</f>
        <v>0</v>
      </c>
      <c r="F30" s="51"/>
      <c r="G30" s="66"/>
      <c r="H30" s="44"/>
      <c r="I30" s="45"/>
    </row>
    <row r="31" spans="1:102" s="72" customFormat="1" ht="15.75">
      <c r="A31" s="29" t="s">
        <v>11</v>
      </c>
      <c r="B31" s="68">
        <f>+B8+B16+B25+B30</f>
        <v>5154647.380000003</v>
      </c>
      <c r="C31" s="69">
        <f>+C8+C16+C25+C26</f>
        <v>3402464</v>
      </c>
      <c r="D31" s="69">
        <f>+D8+D16+D25+D26</f>
        <v>4699642.380000003</v>
      </c>
      <c r="E31" s="69">
        <f>+E8+E16+E25+E26</f>
        <v>4786627.380000003</v>
      </c>
      <c r="F31" s="62"/>
      <c r="G31" s="70"/>
      <c r="H31" s="44"/>
      <c r="I31" s="44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</row>
    <row r="32" spans="1:9" s="46" customFormat="1" ht="15.75">
      <c r="A32" s="64" t="s">
        <v>12</v>
      </c>
      <c r="B32" s="39"/>
      <c r="C32" s="40"/>
      <c r="D32" s="40"/>
      <c r="E32" s="73"/>
      <c r="F32" s="74"/>
      <c r="G32" s="75"/>
      <c r="H32" s="76"/>
      <c r="I32" s="45"/>
    </row>
    <row r="33" spans="1:9" s="46" customFormat="1" ht="15.75">
      <c r="A33" s="47" t="s">
        <v>34</v>
      </c>
      <c r="B33" s="39">
        <v>-500000</v>
      </c>
      <c r="C33" s="40">
        <v>-900000</v>
      </c>
      <c r="D33" s="40">
        <v>-900000</v>
      </c>
      <c r="E33" s="39">
        <f>D33</f>
        <v>-900000</v>
      </c>
      <c r="F33" s="78"/>
      <c r="G33" s="75"/>
      <c r="H33" s="76"/>
      <c r="I33" s="45"/>
    </row>
    <row r="34" spans="1:9" s="46" customFormat="1" ht="15.75">
      <c r="A34" s="47" t="s">
        <v>35</v>
      </c>
      <c r="B34" s="39"/>
      <c r="C34" s="40">
        <v>-1000000</v>
      </c>
      <c r="D34" s="40">
        <v>-1000000</v>
      </c>
      <c r="E34" s="39">
        <f>D34</f>
        <v>-1000000</v>
      </c>
      <c r="F34" s="78"/>
      <c r="G34" s="75"/>
      <c r="H34" s="76"/>
      <c r="I34" s="45"/>
    </row>
    <row r="35" spans="1:9" s="46" customFormat="1" ht="15.75">
      <c r="A35" s="47" t="s">
        <v>36</v>
      </c>
      <c r="B35" s="39">
        <v>-2000000</v>
      </c>
      <c r="C35" s="40">
        <v>-1000000</v>
      </c>
      <c r="D35" s="40">
        <v>-1000000</v>
      </c>
      <c r="E35" s="39">
        <f>D35</f>
        <v>-1000000</v>
      </c>
      <c r="F35" s="78"/>
      <c r="G35" s="75"/>
      <c r="H35" s="76"/>
      <c r="I35" s="45"/>
    </row>
    <row r="36" spans="1:9" s="46" customFormat="1" ht="15.75">
      <c r="A36" s="77" t="s">
        <v>37</v>
      </c>
      <c r="B36" s="39">
        <v>-1000000</v>
      </c>
      <c r="C36" s="40">
        <v>-500000</v>
      </c>
      <c r="D36" s="40">
        <v>-500000</v>
      </c>
      <c r="E36" s="39">
        <f>D36</f>
        <v>-500000</v>
      </c>
      <c r="F36" s="78"/>
      <c r="G36" s="75"/>
      <c r="H36" s="76"/>
      <c r="I36" s="45"/>
    </row>
    <row r="37" spans="1:9" s="46" customFormat="1" ht="15.75">
      <c r="A37" s="77" t="s">
        <v>38</v>
      </c>
      <c r="B37" s="39"/>
      <c r="C37" s="40"/>
      <c r="D37" s="40"/>
      <c r="E37" s="73"/>
      <c r="F37" s="78"/>
      <c r="G37" s="75"/>
      <c r="H37" s="76"/>
      <c r="I37" s="45"/>
    </row>
    <row r="38" spans="1:9" s="46" customFormat="1" ht="15.75">
      <c r="A38" s="77"/>
      <c r="B38" s="39"/>
      <c r="C38" s="40"/>
      <c r="D38" s="40"/>
      <c r="E38" s="73">
        <f>+C38-D38</f>
        <v>0</v>
      </c>
      <c r="F38" s="78"/>
      <c r="G38" s="75"/>
      <c r="H38" s="76"/>
      <c r="I38" s="45"/>
    </row>
    <row r="39" spans="1:9" s="46" customFormat="1" ht="15.75">
      <c r="A39" s="77"/>
      <c r="B39" s="39"/>
      <c r="C39" s="40"/>
      <c r="D39" s="40"/>
      <c r="E39" s="73"/>
      <c r="F39" s="78"/>
      <c r="G39" s="75"/>
      <c r="H39" s="76"/>
      <c r="I39" s="45"/>
    </row>
    <row r="40" spans="1:9" s="37" customFormat="1" ht="15.75">
      <c r="A40" s="64" t="s">
        <v>13</v>
      </c>
      <c r="B40" s="79">
        <f>SUM(B32:B39)</f>
        <v>-3500000</v>
      </c>
      <c r="C40" s="80">
        <f>SUM(C32:C39)</f>
        <v>-3400000</v>
      </c>
      <c r="D40" s="80">
        <f>SUM(D32:D39)</f>
        <v>-3400000</v>
      </c>
      <c r="E40" s="81">
        <f>SUM(E32:E39)</f>
        <v>-3400000</v>
      </c>
      <c r="F40" s="82"/>
      <c r="G40" s="83"/>
      <c r="H40" s="84"/>
      <c r="I40" s="36"/>
    </row>
    <row r="41" spans="1:9" s="37" customFormat="1" ht="15.75">
      <c r="A41" s="29" t="s">
        <v>14</v>
      </c>
      <c r="B41" s="30">
        <f>+B31+B40</f>
        <v>1654647.3800000027</v>
      </c>
      <c r="C41" s="31">
        <f>+C31+C40</f>
        <v>2464</v>
      </c>
      <c r="D41" s="31">
        <f>+D31+D40</f>
        <v>1299642.3800000027</v>
      </c>
      <c r="E41" s="31">
        <f>+E31+E40</f>
        <v>1386627.3800000027</v>
      </c>
      <c r="F41" s="33"/>
      <c r="G41" s="85"/>
      <c r="H41" s="35"/>
      <c r="I41" s="36"/>
    </row>
    <row r="42" spans="1:9" s="46" customFormat="1" ht="19.5" thickBot="1">
      <c r="A42" s="86" t="s">
        <v>17</v>
      </c>
      <c r="B42" s="87">
        <f>-B21*0.026</f>
        <v>31805.116459999997</v>
      </c>
      <c r="C42" s="60">
        <f>-C21*0.026</f>
        <v>23561.876</v>
      </c>
      <c r="D42" s="60">
        <f>-D21*0.026</f>
        <v>23561.876</v>
      </c>
      <c r="E42" s="60">
        <f>-E21*0.026</f>
        <v>23561.876</v>
      </c>
      <c r="F42" s="88"/>
      <c r="G42" s="89"/>
      <c r="H42" s="90"/>
      <c r="I42" s="45"/>
    </row>
    <row r="43" spans="1:8" s="94" customFormat="1" ht="13.5" customHeight="1">
      <c r="A43" s="91" t="s">
        <v>15</v>
      </c>
      <c r="B43" s="92"/>
      <c r="C43" s="93"/>
      <c r="D43" s="92"/>
      <c r="E43" s="92"/>
      <c r="G43" s="92"/>
      <c r="H43" s="92"/>
    </row>
    <row r="44" spans="1:8" s="94" customFormat="1" ht="18.75">
      <c r="A44" s="110" t="s">
        <v>22</v>
      </c>
      <c r="B44" s="95"/>
      <c r="C44" s="96"/>
      <c r="D44" s="95"/>
      <c r="E44" s="92"/>
      <c r="F44" s="92"/>
      <c r="G44" s="95"/>
      <c r="H44" s="95"/>
    </row>
    <row r="45" spans="1:8" s="94" customFormat="1" ht="18.75">
      <c r="A45" s="111" t="s">
        <v>43</v>
      </c>
      <c r="B45" s="95"/>
      <c r="C45" s="97"/>
      <c r="D45" s="95"/>
      <c r="E45" s="92"/>
      <c r="F45" s="92"/>
      <c r="G45" s="95"/>
      <c r="H45" s="95"/>
    </row>
    <row r="46" spans="1:8" s="94" customFormat="1" ht="18.75">
      <c r="A46" s="111" t="s">
        <v>44</v>
      </c>
      <c r="B46" s="92"/>
      <c r="C46" s="98"/>
      <c r="D46" s="92"/>
      <c r="E46" s="92"/>
      <c r="F46" s="92"/>
      <c r="G46" s="99"/>
      <c r="H46" s="95"/>
    </row>
    <row r="47" spans="1:8" s="46" customFormat="1" ht="15" customHeight="1">
      <c r="A47" s="112"/>
      <c r="B47" s="71"/>
      <c r="C47" s="100"/>
      <c r="D47" s="71"/>
      <c r="E47" s="101"/>
      <c r="F47" s="101"/>
      <c r="G47" s="92"/>
      <c r="H47" s="101"/>
    </row>
    <row r="48" spans="1:8" s="46" customFormat="1" ht="16.5">
      <c r="A48" s="113"/>
      <c r="B48" s="102"/>
      <c r="C48" s="103"/>
      <c r="D48" s="102"/>
      <c r="E48" s="102"/>
      <c r="F48" s="102"/>
      <c r="G48" s="95"/>
      <c r="H48" s="71"/>
    </row>
    <row r="49" spans="1:8" s="46" customFormat="1" ht="16.5">
      <c r="A49" s="113"/>
      <c r="B49" s="102"/>
      <c r="C49" s="103"/>
      <c r="D49" s="102"/>
      <c r="E49" s="102"/>
      <c r="F49" s="102"/>
      <c r="G49" s="95"/>
      <c r="H49" s="71"/>
    </row>
    <row r="50" spans="1:8" s="46" customFormat="1" ht="16.5">
      <c r="A50" s="113"/>
      <c r="B50" s="102"/>
      <c r="C50" s="103"/>
      <c r="D50" s="102"/>
      <c r="E50" s="102"/>
      <c r="F50" s="102"/>
      <c r="G50" s="95"/>
      <c r="H50" s="71"/>
    </row>
    <row r="51" spans="1:8" s="46" customFormat="1" ht="16.5">
      <c r="A51" s="112"/>
      <c r="B51" s="102"/>
      <c r="C51" s="103"/>
      <c r="D51" s="102"/>
      <c r="E51" s="102"/>
      <c r="F51" s="102"/>
      <c r="G51" s="95"/>
      <c r="H51" s="71"/>
    </row>
    <row r="52" spans="1:8" s="46" customFormat="1" ht="16.5">
      <c r="A52" s="112"/>
      <c r="B52" s="102"/>
      <c r="C52" s="103"/>
      <c r="D52" s="102"/>
      <c r="E52" s="102"/>
      <c r="F52" s="102"/>
      <c r="G52" s="95"/>
      <c r="H52" s="71"/>
    </row>
    <row r="53" spans="1:8" s="46" customFormat="1" ht="15.75">
      <c r="A53" s="104"/>
      <c r="B53" s="102"/>
      <c r="C53" s="103"/>
      <c r="D53" s="102"/>
      <c r="E53" s="102"/>
      <c r="F53" s="102"/>
      <c r="G53" s="95"/>
      <c r="H53" s="71"/>
    </row>
    <row r="54" spans="2:8" ht="15">
      <c r="B54" s="106"/>
      <c r="C54" s="107"/>
      <c r="D54" s="106"/>
      <c r="E54" s="106"/>
      <c r="F54" s="106"/>
      <c r="G54" s="108"/>
      <c r="H54" s="109"/>
    </row>
    <row r="55" spans="2:8" ht="15">
      <c r="B55" s="106"/>
      <c r="C55" s="107"/>
      <c r="D55" s="106"/>
      <c r="E55" s="106"/>
      <c r="F55" s="106"/>
      <c r="G55" s="108"/>
      <c r="H55" s="109"/>
    </row>
    <row r="56" spans="2:8" ht="15">
      <c r="B56" s="106"/>
      <c r="C56" s="107"/>
      <c r="D56" s="106"/>
      <c r="E56" s="106"/>
      <c r="F56" s="106"/>
      <c r="G56" s="108"/>
      <c r="H56" s="109"/>
    </row>
    <row r="57" spans="2:8" ht="15">
      <c r="B57" s="106"/>
      <c r="C57" s="107"/>
      <c r="D57" s="106"/>
      <c r="E57" s="106"/>
      <c r="F57" s="106"/>
      <c r="G57" s="108"/>
      <c r="H57" s="109"/>
    </row>
    <row r="58" ht="12.75">
      <c r="G58" s="108"/>
    </row>
    <row r="59" ht="12.75">
      <c r="G59" s="108"/>
    </row>
    <row r="60" ht="12.75">
      <c r="G60" s="108"/>
    </row>
    <row r="61" ht="12.75">
      <c r="G61" s="108"/>
    </row>
    <row r="62" ht="12.75">
      <c r="G62" s="108"/>
    </row>
    <row r="63" ht="12.75">
      <c r="G63" s="108"/>
    </row>
    <row r="64" ht="12.75">
      <c r="G64" s="108"/>
    </row>
    <row r="65" ht="12.75">
      <c r="G65" s="108"/>
    </row>
    <row r="66" ht="12.75">
      <c r="G66" s="108"/>
    </row>
    <row r="67" ht="12.75">
      <c r="G67" s="108"/>
    </row>
    <row r="68" ht="12.75">
      <c r="G68" s="108"/>
    </row>
    <row r="69" ht="12.75">
      <c r="G69" s="108"/>
    </row>
    <row r="70" ht="12.75">
      <c r="G70" s="108"/>
    </row>
    <row r="71" ht="12.75">
      <c r="G71" s="108"/>
    </row>
    <row r="72" ht="12.75">
      <c r="G72" s="108"/>
    </row>
    <row r="73" ht="12.75">
      <c r="G73" s="108"/>
    </row>
    <row r="74" ht="12.75">
      <c r="G74" s="108"/>
    </row>
    <row r="75" ht="12.75">
      <c r="G75" s="108"/>
    </row>
    <row r="76" ht="12.75">
      <c r="G76" s="108"/>
    </row>
    <row r="77" ht="12.75">
      <c r="G77" s="108"/>
    </row>
    <row r="78" ht="12.75">
      <c r="G78" s="108"/>
    </row>
    <row r="79" ht="12.75">
      <c r="G79" s="108"/>
    </row>
    <row r="80" ht="12.75">
      <c r="G80" s="108"/>
    </row>
    <row r="81" ht="12.75">
      <c r="G81" s="108"/>
    </row>
    <row r="82" ht="12.75">
      <c r="G82" s="108"/>
    </row>
    <row r="83" ht="12.75">
      <c r="G83" s="108"/>
    </row>
    <row r="84" ht="12.75">
      <c r="G84" s="108"/>
    </row>
    <row r="85" ht="12.75">
      <c r="G85" s="108"/>
    </row>
    <row r="86" ht="12.75">
      <c r="G86" s="108"/>
    </row>
    <row r="87" ht="12.75">
      <c r="G87" s="108"/>
    </row>
    <row r="88" ht="12.75">
      <c r="G88" s="108"/>
    </row>
    <row r="89" ht="12.75">
      <c r="G89" s="108"/>
    </row>
    <row r="90" ht="12.75">
      <c r="G90" s="108"/>
    </row>
    <row r="91" ht="12.75">
      <c r="G91" s="108"/>
    </row>
    <row r="92" ht="12.75">
      <c r="G92" s="108"/>
    </row>
    <row r="93" ht="12.75">
      <c r="G93" s="108"/>
    </row>
    <row r="94" ht="12.75">
      <c r="G94" s="108"/>
    </row>
    <row r="95" ht="12.75">
      <c r="G95" s="108"/>
    </row>
    <row r="96" ht="12.75">
      <c r="G96" s="108"/>
    </row>
    <row r="97" ht="12.75">
      <c r="G97" s="108"/>
    </row>
    <row r="98" ht="12.75">
      <c r="G98" s="108"/>
    </row>
    <row r="99" ht="12.75">
      <c r="G99" s="108"/>
    </row>
    <row r="100" ht="12.75">
      <c r="G100" s="108"/>
    </row>
    <row r="101" ht="12.75">
      <c r="G101" s="108"/>
    </row>
    <row r="102" ht="12.75">
      <c r="G102" s="108"/>
    </row>
    <row r="103" ht="12.75">
      <c r="G103" s="108"/>
    </row>
    <row r="104" ht="12.75">
      <c r="G104" s="108"/>
    </row>
    <row r="105" ht="12.75">
      <c r="G105" s="108"/>
    </row>
    <row r="106" ht="12.75">
      <c r="G106" s="108"/>
    </row>
    <row r="107" ht="12.75">
      <c r="G107" s="108"/>
    </row>
    <row r="108" ht="12.75">
      <c r="G108" s="108"/>
    </row>
    <row r="109" ht="12.75">
      <c r="G109" s="108"/>
    </row>
    <row r="110" ht="12.75">
      <c r="G110" s="108"/>
    </row>
    <row r="111" ht="12.75">
      <c r="G111" s="108"/>
    </row>
    <row r="112" ht="12.75">
      <c r="G112" s="108"/>
    </row>
    <row r="113" ht="12.75">
      <c r="G113" s="108"/>
    </row>
    <row r="114" ht="12.75">
      <c r="G114" s="108"/>
    </row>
    <row r="115" ht="12.75">
      <c r="G115" s="108"/>
    </row>
    <row r="116" ht="12.75">
      <c r="G116" s="108"/>
    </row>
    <row r="117" ht="12.75">
      <c r="G117" s="108"/>
    </row>
    <row r="118" ht="12.75">
      <c r="G118" s="108"/>
    </row>
    <row r="119" ht="12.75">
      <c r="G119" s="108"/>
    </row>
    <row r="120" ht="12.75">
      <c r="G120" s="108"/>
    </row>
    <row r="121" ht="12.75">
      <c r="G121" s="108"/>
    </row>
    <row r="122" ht="12.75">
      <c r="G122" s="108"/>
    </row>
    <row r="123" ht="12.75">
      <c r="G123" s="108"/>
    </row>
    <row r="124" ht="12.75">
      <c r="G124" s="108"/>
    </row>
    <row r="125" ht="12.75">
      <c r="G125" s="108"/>
    </row>
    <row r="126" ht="12.75">
      <c r="G126" s="108"/>
    </row>
    <row r="127" ht="12.75">
      <c r="G127" s="108"/>
    </row>
    <row r="128" ht="12.75">
      <c r="G128" s="108"/>
    </row>
    <row r="129" ht="12.75">
      <c r="G129" s="108"/>
    </row>
    <row r="130" ht="12.75">
      <c r="G130" s="108"/>
    </row>
    <row r="131" ht="12.75">
      <c r="G131" s="108"/>
    </row>
    <row r="132" ht="12.75">
      <c r="G132" s="108"/>
    </row>
    <row r="133" ht="12.75">
      <c r="G133" s="108"/>
    </row>
    <row r="134" ht="12.75">
      <c r="G134" s="108"/>
    </row>
    <row r="135" ht="12.75">
      <c r="G135" s="108"/>
    </row>
    <row r="136" ht="12.75">
      <c r="G136" s="108"/>
    </row>
    <row r="137" ht="12.75">
      <c r="G137" s="108"/>
    </row>
    <row r="138" ht="12.75">
      <c r="G138" s="108"/>
    </row>
    <row r="139" ht="12.75">
      <c r="G139" s="108"/>
    </row>
    <row r="140" ht="12.75">
      <c r="G140" s="108"/>
    </row>
    <row r="141" ht="12.75">
      <c r="G141" s="108"/>
    </row>
    <row r="142" ht="12.75">
      <c r="G142" s="108"/>
    </row>
    <row r="143" ht="12.75">
      <c r="G143" s="108"/>
    </row>
    <row r="144" ht="12.75">
      <c r="G144" s="108"/>
    </row>
    <row r="145" ht="12.75">
      <c r="G145" s="108"/>
    </row>
    <row r="146" ht="12.75">
      <c r="G146" s="108"/>
    </row>
  </sheetData>
  <sheetProtection/>
  <mergeCells count="1">
    <mergeCell ref="A2:G2"/>
  </mergeCells>
  <printOptions/>
  <pageMargins left="0.75" right="0.75" top="1" bottom="1" header="0.5" footer="0.5"/>
  <pageSetup fitToHeight="2" fitToWidth="1" horizontalDpi="600" verticalDpi="600" orientation="portrait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Pedroz, Melani</cp:lastModifiedBy>
  <cp:lastPrinted>2011-03-15T17:45:09Z</cp:lastPrinted>
  <dcterms:created xsi:type="dcterms:W3CDTF">2006-04-10T21:55:54Z</dcterms:created>
  <dcterms:modified xsi:type="dcterms:W3CDTF">2011-03-22T16:43:59Z</dcterms:modified>
  <cp:category/>
  <cp:version/>
  <cp:contentType/>
  <cp:contentStatus/>
</cp:coreProperties>
</file>