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05" yWindow="645" windowWidth="16260" windowHeight="6960" tabRatio="207" activeTab="0"/>
  </bookViews>
  <sheets>
    <sheet name="Detail of Appro" sheetId="1" r:id="rId1"/>
  </sheets>
  <definedNames>
    <definedName name="_xlnm.Print_Area" localSheetId="0">'Detail of Appro'!$A$1:$K$93</definedName>
  </definedNames>
  <calcPr calcId="145621"/>
</workbook>
</file>

<file path=xl/sharedStrings.xml><?xml version="1.0" encoding="utf-8"?>
<sst xmlns="http://schemas.openxmlformats.org/spreadsheetml/2006/main" count="155" uniqueCount="125">
  <si>
    <t>Request</t>
  </si>
  <si>
    <t>PROPOSED ORD</t>
  </si>
  <si>
    <t>MKCC (striker)</t>
  </si>
  <si>
    <t>APPROPRIATION UNIT</t>
  </si>
  <si>
    <t>PURPOSE</t>
  </si>
  <si>
    <t>$</t>
  </si>
  <si>
    <t>FTE</t>
  </si>
  <si>
    <t>TLT</t>
  </si>
  <si>
    <t>Council Administration</t>
  </si>
  <si>
    <t>Admin Total request</t>
  </si>
  <si>
    <t>Ombudsman/Tax Advisor</t>
  </si>
  <si>
    <t>Reappropriation for retirement payout</t>
  </si>
  <si>
    <t>Ombudsman Total request</t>
  </si>
  <si>
    <t>PSB</t>
  </si>
  <si>
    <t>change P2 (OH) due date to June 16</t>
  </si>
  <si>
    <t>PSB Total request</t>
  </si>
  <si>
    <t>Sheriff</t>
  </si>
  <si>
    <t>Sheriff Total request</t>
  </si>
  <si>
    <t>Cable Communications</t>
  </si>
  <si>
    <t>CableTotal request</t>
  </si>
  <si>
    <t>Real Estate Services</t>
  </si>
  <si>
    <t>RES Total request</t>
  </si>
  <si>
    <t>Records and Licensing Services</t>
  </si>
  <si>
    <t>Reappropriation for check endorsement machine</t>
  </si>
  <si>
    <t>Reappropriation for move from 3 to 4 in Admin</t>
  </si>
  <si>
    <t>Reappropriation for Records Ctr. Option-budget prep</t>
  </si>
  <si>
    <t>Reappropriation for software for postage</t>
  </si>
  <si>
    <t>RALS Total request</t>
  </si>
  <si>
    <t>Prosecuting Attorney</t>
  </si>
  <si>
    <t>PAO Total request</t>
  </si>
  <si>
    <t>Superior Court</t>
  </si>
  <si>
    <t>Reappropriate unspent TCIA funding</t>
  </si>
  <si>
    <t>SC Total request</t>
  </si>
  <si>
    <t>District Court</t>
  </si>
  <si>
    <t>Reappropriate unspent TCIA funding + GF reserve</t>
  </si>
  <si>
    <t>Reappropriate - Auburn Remodel</t>
  </si>
  <si>
    <t>DC Total request</t>
  </si>
  <si>
    <t>Judicial Administration</t>
  </si>
  <si>
    <t>Reappropriation for document conversion</t>
  </si>
  <si>
    <t>Reappropriation for 6th floor remodel</t>
  </si>
  <si>
    <t>Reappropriation for scanner replacement</t>
  </si>
  <si>
    <t>Reappropriation for Core ECR stabiliation</t>
  </si>
  <si>
    <t>DJA Total request</t>
  </si>
  <si>
    <t>Assessments</t>
  </si>
  <si>
    <t>DOA Total request</t>
  </si>
  <si>
    <t>Human Srv. Transfers</t>
  </si>
  <si>
    <t>GG GF Transfers</t>
  </si>
  <si>
    <t>Public Health GF Transfers</t>
  </si>
  <si>
    <t>CIP GF Transfers</t>
  </si>
  <si>
    <t>All GF Transfers Total request</t>
  </si>
  <si>
    <t>Jail Health Services</t>
  </si>
  <si>
    <t>Adult and Juvenile Detention</t>
  </si>
  <si>
    <t>Reappropriation for post-incarceration educ. prog.</t>
  </si>
  <si>
    <t>delete ER1 and P1 - no DOC inmates</t>
  </si>
  <si>
    <t>DAJD/JHS Total request</t>
  </si>
  <si>
    <t>Public Defense</t>
  </si>
  <si>
    <t>DPD Total request</t>
  </si>
  <si>
    <t>General Fund Total</t>
  </si>
  <si>
    <t>Youth Sports Facilities Grants</t>
  </si>
  <si>
    <t xml:space="preserve">Public Health </t>
  </si>
  <si>
    <t>Annual Non GF Total</t>
  </si>
  <si>
    <t>GG CIP:</t>
  </si>
  <si>
    <t xml:space="preserve">     Parks - 3160</t>
  </si>
  <si>
    <t xml:space="preserve">     Long Term Lease - 331-</t>
  </si>
  <si>
    <t xml:space="preserve">     FMD Parks Facility Rehab</t>
  </si>
  <si>
    <t xml:space="preserve">     Parks Capital</t>
  </si>
  <si>
    <t xml:space="preserve">     REET 1</t>
  </si>
  <si>
    <t xml:space="preserve">     BR&amp;R</t>
  </si>
  <si>
    <t>MMRF</t>
  </si>
  <si>
    <t>Annual CIP Total</t>
  </si>
  <si>
    <t>Developmental disabilities</t>
  </si>
  <si>
    <t>DD Total request</t>
  </si>
  <si>
    <t>DCHS CSO</t>
  </si>
  <si>
    <t>DCHS Total request</t>
  </si>
  <si>
    <t>Employment and Education</t>
  </si>
  <si>
    <t>amends ER1 and P1 - homeless/funding model</t>
  </si>
  <si>
    <t>EE Total request</t>
  </si>
  <si>
    <t>Transit</t>
  </si>
  <si>
    <t>Transit Total request</t>
  </si>
  <si>
    <t>FMD</t>
  </si>
  <si>
    <t>FMD Total request</t>
  </si>
  <si>
    <t>Biennial Operating Total</t>
  </si>
  <si>
    <t>WTD CIP</t>
  </si>
  <si>
    <t>Biennial CIP:</t>
  </si>
  <si>
    <t xml:space="preserve">     CFT</t>
  </si>
  <si>
    <t>zero net change - moves $ per CFT Committee</t>
  </si>
  <si>
    <t xml:space="preserve">     Public Transportation</t>
  </si>
  <si>
    <t>Biennial CIP Total</t>
  </si>
  <si>
    <t>TOTAL ORDINANCE</t>
  </si>
  <si>
    <t>reappropriation nine existing contracts</t>
  </si>
  <si>
    <t>Reappropriation 2013 contract into 2014 - gov relations</t>
  </si>
  <si>
    <t>Reappropriation 2013 contract into 2014 - ERC</t>
  </si>
  <si>
    <t>Reappropriation 2013 contract into 2014 - carpet replacement</t>
  </si>
  <si>
    <t>Seahawks Parade - revenue backed</t>
  </si>
  <si>
    <t>Covington SRO contract - revenue backed</t>
  </si>
  <si>
    <t>Civilian staff Overtime COLA - correction</t>
  </si>
  <si>
    <t>Reappropriation consultant for franchaise negotiations with Comcast</t>
  </si>
  <si>
    <t>Reappropriation Eastside Rail Corridor - property acquisition work</t>
  </si>
  <si>
    <t>NEW - TLT property agent for franchise backlog</t>
  </si>
  <si>
    <t>NEW - TLT property agent for leasing backlog</t>
  </si>
  <si>
    <t>NEW - TLT property agent for DNRP surplus sales</t>
  </si>
  <si>
    <t>NEW - deputy PAO TLT for RES prop sales/leases</t>
  </si>
  <si>
    <t>NEW - reconfigure cubicles to accommodate new staff</t>
  </si>
  <si>
    <t>NEW - to FMD - winter shelter</t>
  </si>
  <si>
    <t xml:space="preserve">Reserve - Facility costs - GF </t>
  </si>
  <si>
    <t>NEW BR&amp;R projects</t>
  </si>
  <si>
    <t>NEW - staff/supply costs for increased ADP</t>
  </si>
  <si>
    <t>NEW - increased ADP</t>
  </si>
  <si>
    <t>NEW - DPD lease costs</t>
  </si>
  <si>
    <t>DCHS funding - ROYAL Program</t>
  </si>
  <si>
    <t>NEW  Kent and Renton facility upgrades/Tis</t>
  </si>
  <si>
    <t>school to work students - revenue backed</t>
  </si>
  <si>
    <t>early intervention services - revenue backed</t>
  </si>
  <si>
    <t>NEW - Winter shelter</t>
  </si>
  <si>
    <t>NEW - low income fare start-up</t>
  </si>
  <si>
    <t>NEW - KCSO Maple Valley Precinct</t>
  </si>
  <si>
    <t>NEW - Backfill Project Manager loaned to CFJC</t>
  </si>
  <si>
    <t>NEW - CFJC project TLTs</t>
  </si>
  <si>
    <t>KSARC</t>
  </si>
  <si>
    <t>Enhanced 911</t>
  </si>
  <si>
    <t>Deletes P1 - inserts new proviso for PSAPs</t>
  </si>
  <si>
    <t>E-911 Total request</t>
  </si>
  <si>
    <t>Solid Waste CIP</t>
  </si>
  <si>
    <t>Reappropriation/new BRR projects</t>
  </si>
  <si>
    <t>New - Winter shelter &amp; KSARC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</si>
</sst>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ck"/>
      <right/>
      <top/>
      <bottom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8" fontId="2" fillId="2" borderId="1" xfId="18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8" fontId="0" fillId="0" borderId="1" xfId="18" applyNumberFormat="1" applyFont="1" applyBorder="1"/>
    <xf numFmtId="43" fontId="0" fillId="0" borderId="0" xfId="0" applyNumberFormat="1" applyBorder="1"/>
    <xf numFmtId="0" fontId="0" fillId="0" borderId="2" xfId="0" applyBorder="1"/>
    <xf numFmtId="164" fontId="0" fillId="0" borderId="1" xfId="18" applyNumberFormat="1" applyFont="1" applyBorder="1"/>
    <xf numFmtId="164" fontId="0" fillId="0" borderId="0" xfId="18" applyNumberFormat="1" applyFont="1" applyBorder="1"/>
    <xf numFmtId="0" fontId="0" fillId="2" borderId="0" xfId="0" applyFill="1"/>
    <xf numFmtId="0" fontId="2" fillId="2" borderId="0" xfId="0" applyFont="1" applyFill="1" applyAlignment="1">
      <alignment horizontal="right"/>
    </xf>
    <xf numFmtId="38" fontId="2" fillId="2" borderId="1" xfId="18" applyNumberFormat="1" applyFont="1" applyFill="1" applyBorder="1"/>
    <xf numFmtId="43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1" xfId="18" applyNumberFormat="1" applyFont="1" applyFill="1" applyBorder="1"/>
    <xf numFmtId="164" fontId="2" fillId="2" borderId="0" xfId="18" applyNumberFormat="1" applyFont="1" applyFill="1" applyBorder="1"/>
    <xf numFmtId="0" fontId="0" fillId="2" borderId="2" xfId="0" applyFill="1" applyBorder="1"/>
    <xf numFmtId="0" fontId="0" fillId="0" borderId="1" xfId="0" applyBorder="1"/>
    <xf numFmtId="0" fontId="0" fillId="0" borderId="0" xfId="0" applyBorder="1"/>
    <xf numFmtId="43" fontId="2" fillId="2" borderId="2" xfId="0" applyNumberFormat="1" applyFont="1" applyFill="1" applyBorder="1"/>
    <xf numFmtId="0" fontId="0" fillId="3" borderId="0" xfId="0" applyFill="1"/>
    <xf numFmtId="0" fontId="2" fillId="3" borderId="0" xfId="0" applyFont="1" applyFill="1" applyAlignment="1">
      <alignment horizontal="right"/>
    </xf>
    <xf numFmtId="38" fontId="2" fillId="3" borderId="1" xfId="18" applyNumberFormat="1" applyFont="1" applyFill="1" applyBorder="1"/>
    <xf numFmtId="43" fontId="2" fillId="3" borderId="0" xfId="0" applyNumberFormat="1" applyFont="1" applyFill="1" applyBorder="1"/>
    <xf numFmtId="43" fontId="2" fillId="3" borderId="2" xfId="0" applyNumberFormat="1" applyFont="1" applyFill="1" applyBorder="1"/>
    <xf numFmtId="164" fontId="2" fillId="3" borderId="1" xfId="18" applyNumberFormat="1" applyFont="1" applyFill="1" applyBorder="1"/>
    <xf numFmtId="0" fontId="0" fillId="3" borderId="2" xfId="0" applyFill="1" applyBorder="1"/>
    <xf numFmtId="43" fontId="2" fillId="0" borderId="0" xfId="0" applyNumberFormat="1" applyFont="1" applyFill="1" applyBorder="1"/>
    <xf numFmtId="38" fontId="2" fillId="0" borderId="1" xfId="18" applyNumberFormat="1" applyFont="1" applyFill="1" applyBorder="1"/>
    <xf numFmtId="0" fontId="0" fillId="0" borderId="0" xfId="0" applyFill="1"/>
    <xf numFmtId="0" fontId="2" fillId="4" borderId="0" xfId="0" applyFont="1" applyFill="1" applyAlignment="1">
      <alignment horizontal="center"/>
    </xf>
    <xf numFmtId="38" fontId="2" fillId="4" borderId="1" xfId="0" applyNumberFormat="1" applyFont="1" applyFill="1" applyBorder="1" applyAlignment="1">
      <alignment horizontal="center"/>
    </xf>
    <xf numFmtId="40" fontId="2" fillId="4" borderId="1" xfId="0" applyNumberFormat="1" applyFont="1" applyFill="1" applyBorder="1" applyAlignment="1">
      <alignment horizontal="center"/>
    </xf>
    <xf numFmtId="43" fontId="2" fillId="4" borderId="0" xfId="0" applyNumberFormat="1" applyFont="1" applyFill="1" applyBorder="1" applyAlignment="1">
      <alignment horizontal="center"/>
    </xf>
    <xf numFmtId="43" fontId="2" fillId="4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4" borderId="0" xfId="18" applyNumberFormat="1" applyFont="1" applyFill="1" applyBorder="1"/>
    <xf numFmtId="0" fontId="0" fillId="4" borderId="2" xfId="0" applyFill="1" applyBorder="1"/>
    <xf numFmtId="0" fontId="0" fillId="4" borderId="0" xfId="0" applyFill="1" applyBorder="1"/>
    <xf numFmtId="43" fontId="0" fillId="0" borderId="2" xfId="0" applyNumberFormat="1" applyBorder="1"/>
    <xf numFmtId="43" fontId="0" fillId="0" borderId="0" xfId="18" applyNumberFormat="1" applyFont="1" applyBorder="1"/>
    <xf numFmtId="43" fontId="2" fillId="4" borderId="0" xfId="18" applyNumberFormat="1" applyFont="1" applyFill="1" applyBorder="1"/>
    <xf numFmtId="164" fontId="2" fillId="4" borderId="1" xfId="18" applyNumberFormat="1" applyFont="1" applyFill="1" applyBorder="1"/>
    <xf numFmtId="43" fontId="2" fillId="4" borderId="2" xfId="0" applyNumberFormat="1" applyFont="1" applyFill="1" applyBorder="1"/>
    <xf numFmtId="0" fontId="2" fillId="5" borderId="0" xfId="0" applyFont="1" applyFill="1" applyAlignment="1">
      <alignment horizontal="center"/>
    </xf>
    <xf numFmtId="38" fontId="2" fillId="5" borderId="1" xfId="0" applyNumberFormat="1" applyFont="1" applyFill="1" applyBorder="1" applyAlignment="1">
      <alignment horizontal="center"/>
    </xf>
    <xf numFmtId="40" fontId="2" fillId="5" borderId="1" xfId="0" applyNumberFormat="1" applyFont="1" applyFill="1" applyBorder="1" applyAlignment="1">
      <alignment horizontal="center"/>
    </xf>
    <xf numFmtId="164" fontId="2" fillId="5" borderId="1" xfId="18" applyNumberFormat="1" applyFont="1" applyFill="1" applyBorder="1"/>
    <xf numFmtId="0" fontId="0" fillId="5" borderId="2" xfId="0" applyFill="1" applyBorder="1"/>
    <xf numFmtId="38" fontId="2" fillId="4" borderId="1" xfId="0" applyNumberFormat="1" applyFont="1" applyFill="1" applyBorder="1"/>
    <xf numFmtId="164" fontId="0" fillId="0" borderId="0" xfId="0" applyNumberFormat="1"/>
    <xf numFmtId="164" fontId="0" fillId="0" borderId="1" xfId="18" applyNumberFormat="1" applyFont="1" applyFill="1" applyBorder="1"/>
    <xf numFmtId="38" fontId="0" fillId="0" borderId="0" xfId="0" applyNumberFormat="1"/>
    <xf numFmtId="38" fontId="0" fillId="0" borderId="1" xfId="18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8" fontId="2" fillId="2" borderId="1" xfId="18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="90" zoomScaleNormal="90" workbookViewId="0" topLeftCell="A1">
      <pane ySplit="2" topLeftCell="A3" activePane="bottomLeft" state="frozen"/>
      <selection pane="bottomLeft" activeCell="B10" sqref="B10"/>
    </sheetView>
  </sheetViews>
  <sheetFormatPr defaultColWidth="9.140625" defaultRowHeight="15"/>
  <cols>
    <col min="1" max="1" width="26.8515625" style="0" customWidth="1"/>
    <col min="2" max="2" width="62.00390625" style="0" customWidth="1"/>
    <col min="3" max="3" width="10.8515625" style="7" hidden="1" customWidth="1"/>
    <col min="4" max="4" width="9.140625" style="8" hidden="1" customWidth="1"/>
    <col min="5" max="5" width="7.421875" style="9" hidden="1" customWidth="1"/>
    <col min="6" max="6" width="14.00390625" style="20" customWidth="1"/>
    <col min="7" max="7" width="8.8515625" style="21" customWidth="1"/>
    <col min="8" max="8" width="6.421875" style="9" customWidth="1"/>
    <col min="9" max="9" width="15.57421875" style="20" customWidth="1"/>
    <col min="10" max="10" width="8.7109375" style="21" customWidth="1"/>
    <col min="11" max="11" width="8.7109375" style="9" customWidth="1"/>
  </cols>
  <sheetData>
    <row r="1" spans="3:11" s="1" customFormat="1" ht="14.45">
      <c r="C1" s="57" t="s">
        <v>0</v>
      </c>
      <c r="D1" s="58"/>
      <c r="E1" s="59"/>
      <c r="F1" s="60" t="s">
        <v>1</v>
      </c>
      <c r="G1" s="58"/>
      <c r="H1" s="59"/>
      <c r="I1" s="57" t="s">
        <v>2</v>
      </c>
      <c r="J1" s="58"/>
      <c r="K1" s="59"/>
    </row>
    <row r="2" spans="1:11" s="1" customFormat="1" ht="14.45">
      <c r="A2" s="1" t="s">
        <v>3</v>
      </c>
      <c r="B2" s="1" t="s">
        <v>4</v>
      </c>
      <c r="C2" s="2" t="s">
        <v>5</v>
      </c>
      <c r="D2" s="3" t="s">
        <v>6</v>
      </c>
      <c r="E2" s="4" t="s">
        <v>7</v>
      </c>
      <c r="F2" s="5" t="s">
        <v>5</v>
      </c>
      <c r="G2" s="6" t="s">
        <v>6</v>
      </c>
      <c r="H2" s="4" t="s">
        <v>7</v>
      </c>
      <c r="I2" s="5" t="s">
        <v>5</v>
      </c>
      <c r="J2" s="6" t="s">
        <v>6</v>
      </c>
      <c r="K2" s="4" t="s">
        <v>7</v>
      </c>
    </row>
    <row r="3" spans="1:10" ht="14.45">
      <c r="A3" t="s">
        <v>8</v>
      </c>
      <c r="B3" t="s">
        <v>90</v>
      </c>
      <c r="C3" s="7">
        <v>87465</v>
      </c>
      <c r="F3" s="10"/>
      <c r="G3" s="11"/>
      <c r="I3" s="7"/>
      <c r="J3" s="11"/>
    </row>
    <row r="4" spans="1:10" ht="14.45">
      <c r="A4" t="s">
        <v>8</v>
      </c>
      <c r="B4" t="s">
        <v>91</v>
      </c>
      <c r="C4" s="7">
        <v>69742</v>
      </c>
      <c r="F4" s="10"/>
      <c r="G4" s="11"/>
      <c r="I4" s="7"/>
      <c r="J4" s="11"/>
    </row>
    <row r="5" spans="1:10" ht="14.45">
      <c r="A5" t="s">
        <v>8</v>
      </c>
      <c r="B5" t="s">
        <v>92</v>
      </c>
      <c r="C5" s="7">
        <v>15000</v>
      </c>
      <c r="F5" s="10"/>
      <c r="G5" s="11"/>
      <c r="I5" s="7"/>
      <c r="J5" s="11"/>
    </row>
    <row r="6" spans="1:11" ht="14.45">
      <c r="A6" s="12"/>
      <c r="B6" s="13" t="s">
        <v>9</v>
      </c>
      <c r="C6" s="14">
        <f>SUM(C3:C5)</f>
        <v>172207</v>
      </c>
      <c r="D6" s="15"/>
      <c r="E6" s="16"/>
      <c r="F6" s="17">
        <v>172000</v>
      </c>
      <c r="G6" s="18"/>
      <c r="H6" s="19"/>
      <c r="I6" s="17">
        <v>172000</v>
      </c>
      <c r="J6" s="18"/>
      <c r="K6" s="19"/>
    </row>
    <row r="7" spans="1:10" ht="14.45">
      <c r="A7" t="s">
        <v>10</v>
      </c>
      <c r="B7" t="s">
        <v>11</v>
      </c>
      <c r="C7" s="7">
        <v>55000</v>
      </c>
      <c r="F7" s="10"/>
      <c r="G7" s="11"/>
      <c r="I7" s="10"/>
      <c r="J7" s="11"/>
    </row>
    <row r="8" spans="1:11" ht="14.45">
      <c r="A8" s="12"/>
      <c r="B8" s="13" t="s">
        <v>12</v>
      </c>
      <c r="C8" s="14">
        <f>C7</f>
        <v>55000</v>
      </c>
      <c r="D8" s="15"/>
      <c r="E8" s="16"/>
      <c r="F8" s="17">
        <v>55000</v>
      </c>
      <c r="G8" s="18"/>
      <c r="H8" s="19"/>
      <c r="I8" s="17">
        <v>55000</v>
      </c>
      <c r="J8" s="18"/>
      <c r="K8" s="19"/>
    </row>
    <row r="9" spans="1:10" ht="14.45">
      <c r="A9" t="s">
        <v>13</v>
      </c>
      <c r="B9" t="s">
        <v>14</v>
      </c>
      <c r="C9" s="10">
        <v>0</v>
      </c>
      <c r="F9" s="10">
        <v>0</v>
      </c>
      <c r="G9" s="11"/>
      <c r="I9" s="10">
        <v>0</v>
      </c>
      <c r="J9" s="11"/>
    </row>
    <row r="10" spans="1:11" ht="14.45">
      <c r="A10" s="12"/>
      <c r="B10" s="13" t="s">
        <v>15</v>
      </c>
      <c r="C10" s="14">
        <v>0</v>
      </c>
      <c r="D10" s="15"/>
      <c r="E10" s="16"/>
      <c r="F10" s="17">
        <v>0</v>
      </c>
      <c r="G10" s="18"/>
      <c r="H10" s="19"/>
      <c r="I10" s="17">
        <v>0</v>
      </c>
      <c r="J10" s="18"/>
      <c r="K10" s="19"/>
    </row>
    <row r="11" spans="1:10" ht="14.45">
      <c r="A11" t="s">
        <v>16</v>
      </c>
      <c r="B11" t="s">
        <v>93</v>
      </c>
      <c r="C11" s="7">
        <v>51825</v>
      </c>
      <c r="F11" s="10"/>
      <c r="G11" s="11"/>
      <c r="I11" s="10"/>
      <c r="J11" s="11"/>
    </row>
    <row r="12" spans="1:10" ht="14.45">
      <c r="A12" t="s">
        <v>16</v>
      </c>
      <c r="B12" t="s">
        <v>95</v>
      </c>
      <c r="C12" s="7">
        <v>19501</v>
      </c>
      <c r="F12" s="10"/>
      <c r="G12" s="11"/>
      <c r="I12" s="10"/>
      <c r="J12" s="11"/>
    </row>
    <row r="13" spans="1:10" ht="14.45">
      <c r="A13" t="s">
        <v>16</v>
      </c>
      <c r="B13" t="s">
        <v>94</v>
      </c>
      <c r="C13" s="7">
        <v>198198</v>
      </c>
      <c r="D13" s="8">
        <v>1</v>
      </c>
      <c r="F13" s="10"/>
      <c r="G13" s="11"/>
      <c r="I13" s="10"/>
      <c r="J13" s="11"/>
    </row>
    <row r="14" spans="1:11" ht="14.45">
      <c r="A14" s="12"/>
      <c r="B14" s="13" t="s">
        <v>17</v>
      </c>
      <c r="C14" s="14">
        <f>SUM(C11:C13)</f>
        <v>269524</v>
      </c>
      <c r="D14" s="15">
        <v>1</v>
      </c>
      <c r="E14" s="16"/>
      <c r="F14" s="17">
        <v>270000</v>
      </c>
      <c r="G14" s="15">
        <v>1</v>
      </c>
      <c r="H14" s="19"/>
      <c r="I14" s="17">
        <v>270000</v>
      </c>
      <c r="J14" s="15">
        <v>1</v>
      </c>
      <c r="K14" s="19"/>
    </row>
    <row r="15" spans="1:10" ht="14.45">
      <c r="A15" t="s">
        <v>18</v>
      </c>
      <c r="B15" t="s">
        <v>96</v>
      </c>
      <c r="C15" s="7">
        <v>100000</v>
      </c>
      <c r="F15" s="10"/>
      <c r="G15" s="11"/>
      <c r="I15" s="10"/>
      <c r="J15" s="11"/>
    </row>
    <row r="16" spans="1:11" ht="14.45">
      <c r="A16" s="12"/>
      <c r="B16" s="13" t="s">
        <v>19</v>
      </c>
      <c r="C16" s="14">
        <f>C15</f>
        <v>100000</v>
      </c>
      <c r="D16" s="15"/>
      <c r="E16" s="16"/>
      <c r="F16" s="17">
        <v>100000</v>
      </c>
      <c r="G16" s="15"/>
      <c r="H16" s="19"/>
      <c r="I16" s="17">
        <v>100000</v>
      </c>
      <c r="J16" s="15"/>
      <c r="K16" s="19"/>
    </row>
    <row r="17" spans="1:7" ht="14.45">
      <c r="A17" t="s">
        <v>20</v>
      </c>
      <c r="B17" t="s">
        <v>97</v>
      </c>
      <c r="C17" s="7">
        <v>18923</v>
      </c>
      <c r="F17" s="10"/>
      <c r="G17" s="11"/>
    </row>
    <row r="18" spans="1:7" ht="14.45">
      <c r="A18" t="s">
        <v>20</v>
      </c>
      <c r="B18" t="s">
        <v>98</v>
      </c>
      <c r="C18" s="7">
        <v>100678</v>
      </c>
      <c r="E18" s="8">
        <v>1</v>
      </c>
      <c r="F18" s="10"/>
      <c r="G18" s="11"/>
    </row>
    <row r="19" spans="1:7" ht="14.45">
      <c r="A19" t="s">
        <v>20</v>
      </c>
      <c r="B19" t="s">
        <v>99</v>
      </c>
      <c r="C19" s="7">
        <v>104748</v>
      </c>
      <c r="E19" s="8">
        <v>0.83</v>
      </c>
      <c r="F19" s="10"/>
      <c r="G19" s="11"/>
    </row>
    <row r="20" spans="1:7" ht="14.45">
      <c r="A20" t="s">
        <v>20</v>
      </c>
      <c r="B20" t="s">
        <v>100</v>
      </c>
      <c r="C20" s="7">
        <v>62849</v>
      </c>
      <c r="E20" s="8">
        <v>0.5</v>
      </c>
      <c r="F20" s="10"/>
      <c r="G20" s="11"/>
    </row>
    <row r="21" spans="1:11" ht="14.45">
      <c r="A21" s="12"/>
      <c r="B21" s="13" t="s">
        <v>21</v>
      </c>
      <c r="C21" s="14">
        <f>SUM(C17:C20)</f>
        <v>287198</v>
      </c>
      <c r="D21" s="15"/>
      <c r="E21" s="22">
        <f>SUM(E18:E20)</f>
        <v>2.33</v>
      </c>
      <c r="F21" s="17">
        <v>287000</v>
      </c>
      <c r="G21" s="15"/>
      <c r="H21" s="16">
        <v>2.33</v>
      </c>
      <c r="I21" s="17">
        <v>287000</v>
      </c>
      <c r="J21" s="15"/>
      <c r="K21" s="22">
        <f>E21</f>
        <v>2.33</v>
      </c>
    </row>
    <row r="22" spans="1:7" ht="14.45">
      <c r="A22" t="s">
        <v>22</v>
      </c>
      <c r="B22" t="s">
        <v>23</v>
      </c>
      <c r="C22" s="7">
        <v>128232</v>
      </c>
      <c r="F22" s="10"/>
      <c r="G22" s="11"/>
    </row>
    <row r="23" spans="1:7" ht="14.45">
      <c r="A23" t="s">
        <v>22</v>
      </c>
      <c r="B23" t="s">
        <v>24</v>
      </c>
      <c r="C23" s="7">
        <v>70000</v>
      </c>
      <c r="F23" s="10"/>
      <c r="G23" s="11"/>
    </row>
    <row r="24" spans="1:7" ht="14.45">
      <c r="A24" t="s">
        <v>22</v>
      </c>
      <c r="B24" t="s">
        <v>25</v>
      </c>
      <c r="C24" s="7">
        <v>30000</v>
      </c>
      <c r="F24" s="10"/>
      <c r="G24" s="11"/>
    </row>
    <row r="25" spans="1:7" ht="14.45">
      <c r="A25" t="s">
        <v>22</v>
      </c>
      <c r="B25" t="s">
        <v>26</v>
      </c>
      <c r="C25" s="7">
        <v>19000</v>
      </c>
      <c r="F25" s="10"/>
      <c r="G25" s="11"/>
    </row>
    <row r="26" spans="1:11" ht="14.45">
      <c r="A26" s="12"/>
      <c r="B26" s="13" t="s">
        <v>27</v>
      </c>
      <c r="C26" s="14">
        <f>SUM(C22:C25)</f>
        <v>247232</v>
      </c>
      <c r="D26" s="15"/>
      <c r="E26" s="22">
        <f>SUM(E23:E25)</f>
        <v>0</v>
      </c>
      <c r="F26" s="17">
        <v>247000</v>
      </c>
      <c r="G26" s="15"/>
      <c r="H26" s="19"/>
      <c r="I26" s="17">
        <v>247000</v>
      </c>
      <c r="J26" s="15"/>
      <c r="K26" s="22">
        <f>E26</f>
        <v>0</v>
      </c>
    </row>
    <row r="27" spans="1:7" ht="14.45">
      <c r="A27" t="s">
        <v>28</v>
      </c>
      <c r="B27" t="s">
        <v>101</v>
      </c>
      <c r="C27" s="7">
        <v>100114</v>
      </c>
      <c r="E27" s="9">
        <v>0.75</v>
      </c>
      <c r="F27" s="10"/>
      <c r="G27" s="11"/>
    </row>
    <row r="28" spans="1:11" ht="14.45">
      <c r="A28" s="12"/>
      <c r="B28" s="13" t="s">
        <v>29</v>
      </c>
      <c r="C28" s="14">
        <f>C27</f>
        <v>100114</v>
      </c>
      <c r="D28" s="15"/>
      <c r="E28" s="22">
        <f>SUM(E25:E27)</f>
        <v>0.75</v>
      </c>
      <c r="F28" s="17">
        <v>100000</v>
      </c>
      <c r="G28" s="15"/>
      <c r="H28" s="19"/>
      <c r="I28" s="17">
        <v>100000</v>
      </c>
      <c r="J28" s="15"/>
      <c r="K28" s="22">
        <f>E28</f>
        <v>0.75</v>
      </c>
    </row>
    <row r="29" spans="1:7" ht="14.45">
      <c r="A29" t="s">
        <v>30</v>
      </c>
      <c r="B29" t="s">
        <v>31</v>
      </c>
      <c r="C29" s="7">
        <v>485187</v>
      </c>
      <c r="F29" s="10"/>
      <c r="G29" s="11"/>
    </row>
    <row r="30" spans="1:11" ht="14.45">
      <c r="A30" s="12"/>
      <c r="B30" s="13" t="s">
        <v>32</v>
      </c>
      <c r="C30" s="14">
        <f>C29</f>
        <v>485187</v>
      </c>
      <c r="D30" s="15"/>
      <c r="E30" s="22"/>
      <c r="F30" s="17">
        <v>485000</v>
      </c>
      <c r="G30" s="15"/>
      <c r="H30" s="19"/>
      <c r="I30" s="17">
        <v>485000</v>
      </c>
      <c r="J30" s="15"/>
      <c r="K30" s="22">
        <f>E30</f>
        <v>0</v>
      </c>
    </row>
    <row r="31" spans="1:7" ht="14.45">
      <c r="A31" t="s">
        <v>33</v>
      </c>
      <c r="B31" t="s">
        <v>34</v>
      </c>
      <c r="C31" s="7">
        <v>295569</v>
      </c>
      <c r="F31" s="10"/>
      <c r="G31" s="11"/>
    </row>
    <row r="32" spans="1:7" ht="14.45">
      <c r="A32" t="s">
        <v>33</v>
      </c>
      <c r="B32" t="s">
        <v>35</v>
      </c>
      <c r="C32" s="7">
        <v>45000</v>
      </c>
      <c r="F32" s="10"/>
      <c r="G32" s="11"/>
    </row>
    <row r="33" spans="1:11" ht="15">
      <c r="A33" s="12"/>
      <c r="B33" s="13" t="s">
        <v>36</v>
      </c>
      <c r="C33" s="14">
        <f>SUM(C31:C32)</f>
        <v>340569</v>
      </c>
      <c r="D33" s="15"/>
      <c r="E33" s="22">
        <f>SUM(E30:E32)</f>
        <v>0</v>
      </c>
      <c r="F33" s="17">
        <v>341000</v>
      </c>
      <c r="G33" s="15"/>
      <c r="H33" s="19"/>
      <c r="I33" s="17">
        <v>341000</v>
      </c>
      <c r="J33" s="15"/>
      <c r="K33" s="22">
        <f>E33</f>
        <v>0</v>
      </c>
    </row>
    <row r="34" spans="1:7" ht="15">
      <c r="A34" t="s">
        <v>37</v>
      </c>
      <c r="B34" t="s">
        <v>38</v>
      </c>
      <c r="C34" s="7">
        <v>288800</v>
      </c>
      <c r="F34" s="10"/>
      <c r="G34" s="11"/>
    </row>
    <row r="35" spans="1:7" ht="15">
      <c r="A35" t="s">
        <v>37</v>
      </c>
      <c r="B35" t="s">
        <v>39</v>
      </c>
      <c r="C35" s="7">
        <v>60000</v>
      </c>
      <c r="F35" s="10"/>
      <c r="G35" s="11"/>
    </row>
    <row r="36" spans="1:7" ht="15">
      <c r="A36" t="s">
        <v>37</v>
      </c>
      <c r="B36" t="s">
        <v>40</v>
      </c>
      <c r="C36" s="7">
        <v>60000</v>
      </c>
      <c r="F36" s="10"/>
      <c r="G36" s="11"/>
    </row>
    <row r="37" spans="1:7" ht="15">
      <c r="A37" t="s">
        <v>37</v>
      </c>
      <c r="B37" t="s">
        <v>41</v>
      </c>
      <c r="C37" s="7">
        <v>69500</v>
      </c>
      <c r="F37" s="10"/>
      <c r="G37" s="11"/>
    </row>
    <row r="38" spans="1:11" ht="15">
      <c r="A38" s="12"/>
      <c r="B38" s="13" t="s">
        <v>42</v>
      </c>
      <c r="C38" s="14">
        <f>SUM(C34:C37)</f>
        <v>478300</v>
      </c>
      <c r="D38" s="15"/>
      <c r="E38" s="22">
        <f>SUM(E35:E37)</f>
        <v>0</v>
      </c>
      <c r="F38" s="17">
        <v>478000</v>
      </c>
      <c r="G38" s="15"/>
      <c r="H38" s="19"/>
      <c r="I38" s="17">
        <v>478000</v>
      </c>
      <c r="J38" s="15"/>
      <c r="K38" s="22">
        <f>E38</f>
        <v>0</v>
      </c>
    </row>
    <row r="39" spans="1:9" ht="15">
      <c r="A39" t="s">
        <v>43</v>
      </c>
      <c r="B39" t="s">
        <v>102</v>
      </c>
      <c r="C39" s="7">
        <v>94683</v>
      </c>
      <c r="F39" s="10">
        <v>95000</v>
      </c>
      <c r="G39" s="11"/>
      <c r="I39" s="10">
        <v>95000</v>
      </c>
    </row>
    <row r="40" spans="1:11" ht="15">
      <c r="A40" s="12"/>
      <c r="B40" s="13" t="s">
        <v>44</v>
      </c>
      <c r="C40" s="14">
        <f>C39</f>
        <v>94683</v>
      </c>
      <c r="D40" s="15"/>
      <c r="E40" s="22">
        <f>SUM(E37:E39)</f>
        <v>0</v>
      </c>
      <c r="F40" s="17">
        <f>F39</f>
        <v>95000</v>
      </c>
      <c r="G40" s="15"/>
      <c r="H40" s="19"/>
      <c r="I40" s="17">
        <f>I39</f>
        <v>95000</v>
      </c>
      <c r="J40" s="15"/>
      <c r="K40" s="22">
        <f>E40</f>
        <v>0</v>
      </c>
    </row>
    <row r="41" spans="1:9" ht="15">
      <c r="A41" t="s">
        <v>45</v>
      </c>
      <c r="B41" t="s">
        <v>124</v>
      </c>
      <c r="C41" s="7">
        <v>89834</v>
      </c>
      <c r="F41" s="7">
        <v>90000</v>
      </c>
      <c r="G41" s="11"/>
      <c r="I41" s="56">
        <f>90000+66000</f>
        <v>156000</v>
      </c>
    </row>
    <row r="42" spans="1:9" ht="15">
      <c r="A42" t="s">
        <v>46</v>
      </c>
      <c r="B42" t="s">
        <v>103</v>
      </c>
      <c r="C42" s="7">
        <v>127000</v>
      </c>
      <c r="F42" s="7">
        <v>127000</v>
      </c>
      <c r="G42" s="11"/>
      <c r="I42" s="56">
        <v>100000</v>
      </c>
    </row>
    <row r="43" spans="1:9" ht="15">
      <c r="A43" t="s">
        <v>47</v>
      </c>
      <c r="B43" t="s">
        <v>104</v>
      </c>
      <c r="C43" s="7">
        <v>2000000</v>
      </c>
      <c r="F43" s="7">
        <v>2000000</v>
      </c>
      <c r="G43" s="11"/>
      <c r="I43" s="7">
        <v>2000000</v>
      </c>
    </row>
    <row r="44" spans="1:13" ht="15">
      <c r="A44" t="s">
        <v>48</v>
      </c>
      <c r="B44" t="s">
        <v>123</v>
      </c>
      <c r="C44" s="7">
        <v>3765774</v>
      </c>
      <c r="F44" s="10">
        <v>4949000</v>
      </c>
      <c r="G44" s="11"/>
      <c r="I44" s="54">
        <f>SUM(4949000-28188)+188</f>
        <v>4921000</v>
      </c>
      <c r="M44" s="53"/>
    </row>
    <row r="45" spans="1:9" ht="14.45" hidden="1">
      <c r="A45" t="s">
        <v>48</v>
      </c>
      <c r="B45" t="s">
        <v>105</v>
      </c>
      <c r="C45" s="7">
        <v>1183451</v>
      </c>
      <c r="F45" s="10"/>
      <c r="G45" s="11"/>
      <c r="I45" s="10"/>
    </row>
    <row r="46" spans="1:13" ht="15">
      <c r="A46" s="23"/>
      <c r="B46" s="24" t="s">
        <v>49</v>
      </c>
      <c r="C46" s="25">
        <f>SUM(C41:C45)</f>
        <v>7166059</v>
      </c>
      <c r="D46" s="26"/>
      <c r="E46" s="27">
        <f>SUM(E42:E45)</f>
        <v>0</v>
      </c>
      <c r="F46" s="28">
        <f>SUM(F41:F44)</f>
        <v>7166000</v>
      </c>
      <c r="G46" s="26"/>
      <c r="H46" s="29"/>
      <c r="I46" s="28">
        <f>SUM(I41:I44)</f>
        <v>7177000</v>
      </c>
      <c r="J46" s="26"/>
      <c r="K46" s="27">
        <f>E46</f>
        <v>0</v>
      </c>
      <c r="M46" s="53"/>
    </row>
    <row r="47" spans="1:10" ht="15">
      <c r="A47" t="s">
        <v>50</v>
      </c>
      <c r="B47" t="s">
        <v>106</v>
      </c>
      <c r="C47" s="7">
        <v>648862</v>
      </c>
      <c r="D47" s="8">
        <v>3.76</v>
      </c>
      <c r="F47" s="10">
        <v>649000</v>
      </c>
      <c r="G47" s="8">
        <v>3.76</v>
      </c>
      <c r="I47" s="10">
        <v>649000</v>
      </c>
      <c r="J47" s="8">
        <v>3.76</v>
      </c>
    </row>
    <row r="48" spans="1:9" ht="15">
      <c r="A48" t="s">
        <v>51</v>
      </c>
      <c r="B48" t="s">
        <v>107</v>
      </c>
      <c r="C48" s="7">
        <v>2187316</v>
      </c>
      <c r="F48" s="10">
        <v>2304000</v>
      </c>
      <c r="G48" s="11"/>
      <c r="I48" s="10">
        <v>2304000</v>
      </c>
    </row>
    <row r="49" spans="1:9" ht="15">
      <c r="A49" t="s">
        <v>51</v>
      </c>
      <c r="B49" t="s">
        <v>52</v>
      </c>
      <c r="C49" s="7">
        <v>116225</v>
      </c>
      <c r="F49" s="10"/>
      <c r="G49" s="11"/>
      <c r="I49" s="10"/>
    </row>
    <row r="50" spans="1:7" ht="15">
      <c r="A50" t="s">
        <v>51</v>
      </c>
      <c r="B50" t="s">
        <v>53</v>
      </c>
      <c r="C50" s="7">
        <v>0</v>
      </c>
      <c r="F50" s="10"/>
      <c r="G50" s="11"/>
    </row>
    <row r="51" spans="1:11" ht="15">
      <c r="A51" s="12"/>
      <c r="B51" s="13" t="s">
        <v>54</v>
      </c>
      <c r="C51" s="14">
        <f aca="true" t="shared" si="0" ref="C51:K51">SUM(C47:C50)</f>
        <v>2952403</v>
      </c>
      <c r="D51" s="15">
        <f t="shared" si="0"/>
        <v>3.76</v>
      </c>
      <c r="E51" s="15">
        <f t="shared" si="0"/>
        <v>0</v>
      </c>
      <c r="F51" s="14">
        <f t="shared" si="0"/>
        <v>2953000</v>
      </c>
      <c r="G51" s="15">
        <f t="shared" si="0"/>
        <v>3.76</v>
      </c>
      <c r="H51" s="15">
        <f t="shared" si="0"/>
        <v>0</v>
      </c>
      <c r="I51" s="14">
        <f t="shared" si="0"/>
        <v>2953000</v>
      </c>
      <c r="J51" s="15">
        <f t="shared" si="0"/>
        <v>3.76</v>
      </c>
      <c r="K51" s="15">
        <f t="shared" si="0"/>
        <v>0</v>
      </c>
    </row>
    <row r="52" spans="1:11" s="32" customFormat="1" ht="15">
      <c r="A52" t="s">
        <v>55</v>
      </c>
      <c r="B52" t="s">
        <v>109</v>
      </c>
      <c r="C52" s="7">
        <v>250000</v>
      </c>
      <c r="D52" s="30"/>
      <c r="E52" s="30"/>
      <c r="F52" s="31"/>
      <c r="G52" s="30"/>
      <c r="H52" s="30"/>
      <c r="I52" s="31"/>
      <c r="J52" s="30"/>
      <c r="K52" s="30"/>
    </row>
    <row r="53" spans="1:7" ht="15">
      <c r="A53" t="s">
        <v>55</v>
      </c>
      <c r="B53" t="s">
        <v>108</v>
      </c>
      <c r="C53" s="7">
        <v>489000</v>
      </c>
      <c r="D53" s="8">
        <v>1.5</v>
      </c>
      <c r="F53" s="10"/>
      <c r="G53" s="11"/>
    </row>
    <row r="54" spans="1:11" ht="15">
      <c r="A54" s="12"/>
      <c r="B54" s="13" t="s">
        <v>56</v>
      </c>
      <c r="C54" s="14">
        <f>SUM(C52:C53)</f>
        <v>739000</v>
      </c>
      <c r="D54" s="15">
        <f>SUM(D52:D53)</f>
        <v>1.5</v>
      </c>
      <c r="E54" s="15">
        <f>SUM(E50:E53)</f>
        <v>0</v>
      </c>
      <c r="F54" s="14">
        <v>739000</v>
      </c>
      <c r="G54" s="15">
        <v>1.5</v>
      </c>
      <c r="H54" s="15">
        <f>SUM(H50:H53)</f>
        <v>0</v>
      </c>
      <c r="I54" s="14">
        <v>739000</v>
      </c>
      <c r="J54" s="15">
        <v>1.5</v>
      </c>
      <c r="K54" s="15">
        <f>SUM(K50:K53)</f>
        <v>0</v>
      </c>
    </row>
    <row r="55" spans="1:13" ht="15">
      <c r="A55" s="33" t="s">
        <v>57</v>
      </c>
      <c r="B55" s="33"/>
      <c r="C55" s="34">
        <f>C6+C8+C10+C14+C16+C21+C26+C28+C30+C33+C38+C51+C46+C40+C54</f>
        <v>13487476</v>
      </c>
      <c r="D55" s="35">
        <f>D6+D8+D10+D14+D16+D21+D26+D28+D30+D33+D38+D51+D46+D39+D54</f>
        <v>6.26</v>
      </c>
      <c r="E55" s="35">
        <f>E6+E8+E10+E14+E16+E21+E26+E28+E30+E33+E38+E51+E46+E39+E54</f>
        <v>3.08</v>
      </c>
      <c r="F55" s="34">
        <f>F6+F8+F10+F14+F16+F21+F26+F28+F30+F33+F38+F51+F46+F40+F54</f>
        <v>13488000</v>
      </c>
      <c r="G55" s="36">
        <f>G54+G51+G14</f>
        <v>6.26</v>
      </c>
      <c r="H55" s="37">
        <f aca="true" t="shared" si="1" ref="H55:K55">SUM(H3:H53)</f>
        <v>2.33</v>
      </c>
      <c r="I55" s="34">
        <f>I6+I8+I10+I14+I16+I21+I26+I28+I30+I33+I38+I51+I46+I40+I54</f>
        <v>13499000</v>
      </c>
      <c r="J55" s="36">
        <f t="shared" si="1"/>
        <v>8.52</v>
      </c>
      <c r="K55" s="37">
        <f t="shared" si="1"/>
        <v>3.08</v>
      </c>
      <c r="M55" s="55"/>
    </row>
    <row r="56" spans="1:10" ht="15">
      <c r="A56" t="s">
        <v>58</v>
      </c>
      <c r="B56" t="s">
        <v>89</v>
      </c>
      <c r="C56" s="7">
        <v>351000</v>
      </c>
      <c r="F56" s="7">
        <v>351000</v>
      </c>
      <c r="G56" s="8"/>
      <c r="I56" s="7">
        <v>351000</v>
      </c>
      <c r="J56" s="8"/>
    </row>
    <row r="57" spans="1:10" ht="15">
      <c r="A57" t="s">
        <v>59</v>
      </c>
      <c r="B57" t="s">
        <v>110</v>
      </c>
      <c r="C57" s="7">
        <v>4369000</v>
      </c>
      <c r="F57" s="7">
        <v>4369000</v>
      </c>
      <c r="G57" s="8"/>
      <c r="I57" s="7">
        <v>4369000</v>
      </c>
      <c r="J57" s="8"/>
    </row>
    <row r="58" spans="1:11" ht="15">
      <c r="A58" s="33" t="s">
        <v>60</v>
      </c>
      <c r="B58" s="33"/>
      <c r="C58" s="34">
        <f aca="true" t="shared" si="2" ref="C58:K58">SUM(C56:C57)</f>
        <v>4720000</v>
      </c>
      <c r="D58" s="36">
        <f t="shared" si="2"/>
        <v>0</v>
      </c>
      <c r="E58" s="37">
        <f t="shared" si="2"/>
        <v>0</v>
      </c>
      <c r="F58" s="34">
        <f t="shared" si="2"/>
        <v>4720000</v>
      </c>
      <c r="G58" s="36">
        <f t="shared" si="2"/>
        <v>0</v>
      </c>
      <c r="H58" s="37">
        <f t="shared" si="2"/>
        <v>0</v>
      </c>
      <c r="I58" s="34">
        <f t="shared" si="2"/>
        <v>4720000</v>
      </c>
      <c r="J58" s="36">
        <f t="shared" si="2"/>
        <v>0</v>
      </c>
      <c r="K58" s="37">
        <f t="shared" si="2"/>
        <v>0</v>
      </c>
    </row>
    <row r="59" spans="1:10" ht="15">
      <c r="A59" t="s">
        <v>61</v>
      </c>
      <c r="F59" s="7">
        <f>SUM(C60:C65)</f>
        <v>2258000</v>
      </c>
      <c r="G59" s="11"/>
      <c r="I59" s="56">
        <v>2346000</v>
      </c>
      <c r="J59" s="38"/>
    </row>
    <row r="60" spans="1:10" ht="15">
      <c r="A60" t="s">
        <v>62</v>
      </c>
      <c r="C60" s="7">
        <v>-16000</v>
      </c>
      <c r="F60" s="7">
        <v>-16000</v>
      </c>
      <c r="G60" s="11"/>
      <c r="I60" s="7">
        <v>-16000</v>
      </c>
      <c r="J60" s="38"/>
    </row>
    <row r="61" spans="1:10" ht="15">
      <c r="A61" t="s">
        <v>63</v>
      </c>
      <c r="C61" s="7">
        <v>489000</v>
      </c>
      <c r="F61" s="7">
        <v>489000</v>
      </c>
      <c r="G61" s="11"/>
      <c r="I61" s="7">
        <v>489000</v>
      </c>
      <c r="J61" s="38"/>
    </row>
    <row r="62" spans="1:10" ht="15">
      <c r="A62" t="s">
        <v>64</v>
      </c>
      <c r="C62" s="7">
        <v>-25000</v>
      </c>
      <c r="F62" s="7">
        <v>-25000</v>
      </c>
      <c r="G62" s="11"/>
      <c r="I62" s="7">
        <v>-25000</v>
      </c>
      <c r="J62" s="38"/>
    </row>
    <row r="63" spans="1:10" ht="15">
      <c r="A63" t="s">
        <v>65</v>
      </c>
      <c r="C63" s="7">
        <v>1113000</v>
      </c>
      <c r="F63" s="7">
        <v>1113000</v>
      </c>
      <c r="G63" s="11"/>
      <c r="I63" s="7">
        <v>1113000</v>
      </c>
      <c r="J63" s="38"/>
    </row>
    <row r="64" spans="1:10" ht="15">
      <c r="A64" t="s">
        <v>66</v>
      </c>
      <c r="C64" s="7">
        <v>4000</v>
      </c>
      <c r="F64" s="7">
        <v>4000</v>
      </c>
      <c r="G64" s="11"/>
      <c r="I64" s="7">
        <v>4000</v>
      </c>
      <c r="J64" s="38"/>
    </row>
    <row r="65" spans="1:10" ht="15">
      <c r="A65" t="s">
        <v>67</v>
      </c>
      <c r="C65" s="7">
        <v>693000</v>
      </c>
      <c r="F65" s="7">
        <v>866000</v>
      </c>
      <c r="G65" s="11"/>
      <c r="I65" s="7">
        <v>866000</v>
      </c>
      <c r="J65" s="38"/>
    </row>
    <row r="66" spans="1:10" ht="15">
      <c r="A66" t="s">
        <v>68</v>
      </c>
      <c r="C66" s="7">
        <v>-189000</v>
      </c>
      <c r="F66" s="7">
        <v>-189000</v>
      </c>
      <c r="G66" s="11"/>
      <c r="I66" s="7">
        <v>-85000</v>
      </c>
      <c r="J66" s="38"/>
    </row>
    <row r="67" spans="1:11" ht="15">
      <c r="A67" s="33" t="s">
        <v>69</v>
      </c>
      <c r="B67" s="33"/>
      <c r="C67" s="34">
        <f>SUM(C60:C66)</f>
        <v>2069000</v>
      </c>
      <c r="D67" s="36">
        <f>SUM(D56:D66)</f>
        <v>0</v>
      </c>
      <c r="E67" s="37">
        <f>SUM(E56:E66)</f>
        <v>0</v>
      </c>
      <c r="F67" s="34"/>
      <c r="G67" s="39"/>
      <c r="H67" s="40"/>
      <c r="I67" s="52">
        <f>SUM(I60:I66)</f>
        <v>2346000</v>
      </c>
      <c r="J67" s="41"/>
      <c r="K67" s="40"/>
    </row>
    <row r="68" spans="1:7" ht="15">
      <c r="A68" t="s">
        <v>70</v>
      </c>
      <c r="B68" t="s">
        <v>111</v>
      </c>
      <c r="C68" s="7">
        <v>2779892</v>
      </c>
      <c r="E68" s="42"/>
      <c r="F68" s="10"/>
      <c r="G68" s="11"/>
    </row>
    <row r="69" spans="1:7" ht="15">
      <c r="A69" t="s">
        <v>70</v>
      </c>
      <c r="B69" t="s">
        <v>112</v>
      </c>
      <c r="C69" s="7">
        <v>371871</v>
      </c>
      <c r="E69" s="42"/>
      <c r="F69" s="10"/>
      <c r="G69" s="11"/>
    </row>
    <row r="70" spans="1:11" ht="15">
      <c r="A70" s="12"/>
      <c r="B70" s="13" t="s">
        <v>71</v>
      </c>
      <c r="C70" s="14">
        <f>SUM(C68:C69)</f>
        <v>3151763</v>
      </c>
      <c r="D70" s="15">
        <f>SUM(D68:D69)</f>
        <v>0</v>
      </c>
      <c r="E70" s="15">
        <f>SUM(E66:E69)</f>
        <v>0</v>
      </c>
      <c r="F70" s="14">
        <v>3152000</v>
      </c>
      <c r="G70" s="15">
        <f>SUM(G68:G69)</f>
        <v>0</v>
      </c>
      <c r="H70" s="15">
        <f>SUM(H66:H69)</f>
        <v>0</v>
      </c>
      <c r="I70" s="14">
        <f>F70</f>
        <v>3152000</v>
      </c>
      <c r="J70" s="15">
        <f>SUM(J68:J69)</f>
        <v>0</v>
      </c>
      <c r="K70" s="15">
        <f>SUM(K66:K69)</f>
        <v>0</v>
      </c>
    </row>
    <row r="71" spans="1:9" ht="15">
      <c r="A71" t="s">
        <v>72</v>
      </c>
      <c r="B71" t="s">
        <v>113</v>
      </c>
      <c r="C71" s="7">
        <v>89834</v>
      </c>
      <c r="E71" s="42"/>
      <c r="F71" s="10">
        <v>90000</v>
      </c>
      <c r="G71" s="11"/>
      <c r="I71" s="7">
        <v>90000</v>
      </c>
    </row>
    <row r="72" spans="1:9" ht="15">
      <c r="A72" t="s">
        <v>72</v>
      </c>
      <c r="B72" s="32" t="s">
        <v>118</v>
      </c>
      <c r="C72" s="7">
        <v>0</v>
      </c>
      <c r="E72" s="8"/>
      <c r="F72" s="10"/>
      <c r="G72" s="11"/>
      <c r="H72" s="21"/>
      <c r="I72" s="7">
        <v>66000</v>
      </c>
    </row>
    <row r="73" spans="1:11" ht="15">
      <c r="A73" s="12"/>
      <c r="B73" s="13" t="s">
        <v>73</v>
      </c>
      <c r="C73" s="14">
        <f>C71</f>
        <v>89834</v>
      </c>
      <c r="D73" s="15">
        <f>SUM(D70:D71)</f>
        <v>0</v>
      </c>
      <c r="E73" s="15">
        <f>SUM(E68:E71)</f>
        <v>0</v>
      </c>
      <c r="F73" s="14">
        <f>F71</f>
        <v>90000</v>
      </c>
      <c r="G73" s="15">
        <f>SUM(G70:G71)</f>
        <v>0</v>
      </c>
      <c r="H73" s="15">
        <f>SUM(H68:H71)</f>
        <v>0</v>
      </c>
      <c r="I73" s="14">
        <f>SUM(I71:I72)</f>
        <v>156000</v>
      </c>
      <c r="J73" s="15">
        <f>SUM(J70:J71)</f>
        <v>0</v>
      </c>
      <c r="K73" s="15">
        <f>SUM(K68:K71)</f>
        <v>0</v>
      </c>
    </row>
    <row r="74" spans="1:7" ht="15">
      <c r="A74" t="s">
        <v>119</v>
      </c>
      <c r="B74" t="s">
        <v>120</v>
      </c>
      <c r="C74" s="7">
        <v>0</v>
      </c>
      <c r="E74" s="42"/>
      <c r="F74" s="10"/>
      <c r="G74" s="11"/>
    </row>
    <row r="75" spans="1:11" ht="15">
      <c r="A75" s="12"/>
      <c r="B75" s="13" t="s">
        <v>121</v>
      </c>
      <c r="C75" s="14">
        <f>C74</f>
        <v>0</v>
      </c>
      <c r="D75" s="15">
        <f>SUM(D71:D74)</f>
        <v>0</v>
      </c>
      <c r="E75" s="15">
        <f>SUM(E68:E74)</f>
        <v>0</v>
      </c>
      <c r="F75" s="14">
        <f>F74</f>
        <v>0</v>
      </c>
      <c r="G75" s="15">
        <f>SUM(G71:G74)</f>
        <v>0</v>
      </c>
      <c r="H75" s="15">
        <f>SUM(H68:H74)</f>
        <v>0</v>
      </c>
      <c r="I75" s="14">
        <v>0</v>
      </c>
      <c r="J75" s="15">
        <f>SUM(J71:J74)</f>
        <v>0</v>
      </c>
      <c r="K75" s="15">
        <f>SUM(K68:K74)</f>
        <v>0</v>
      </c>
    </row>
    <row r="76" spans="1:7" ht="15">
      <c r="A76" t="s">
        <v>74</v>
      </c>
      <c r="B76" t="s">
        <v>75</v>
      </c>
      <c r="C76" s="7">
        <v>0</v>
      </c>
      <c r="E76" s="42"/>
      <c r="F76" s="10"/>
      <c r="G76" s="11"/>
    </row>
    <row r="77" spans="1:11" ht="15">
      <c r="A77" s="12"/>
      <c r="B77" s="13" t="s">
        <v>76</v>
      </c>
      <c r="C77" s="14">
        <f>C76</f>
        <v>0</v>
      </c>
      <c r="D77" s="15">
        <f>SUM(D73:D76)</f>
        <v>0</v>
      </c>
      <c r="E77" s="15">
        <f>SUM(E70:E76)</f>
        <v>0</v>
      </c>
      <c r="F77" s="14">
        <f>F76</f>
        <v>0</v>
      </c>
      <c r="G77" s="15">
        <f>SUM(G73:G76)</f>
        <v>0</v>
      </c>
      <c r="H77" s="15">
        <f>SUM(H70:H76)</f>
        <v>0</v>
      </c>
      <c r="I77" s="14">
        <v>0</v>
      </c>
      <c r="J77" s="15">
        <f>SUM(J73:J76)</f>
        <v>0</v>
      </c>
      <c r="K77" s="15">
        <f>SUM(K70:K76)</f>
        <v>0</v>
      </c>
    </row>
    <row r="78" spans="1:7" ht="15">
      <c r="A78" t="s">
        <v>77</v>
      </c>
      <c r="B78" t="s">
        <v>114</v>
      </c>
      <c r="C78" s="7">
        <v>769826</v>
      </c>
      <c r="D78" s="8">
        <v>5.5</v>
      </c>
      <c r="E78" s="42"/>
      <c r="F78" s="7">
        <v>770000</v>
      </c>
      <c r="G78" s="43">
        <v>5.5</v>
      </c>
    </row>
    <row r="79" spans="1:11" ht="15">
      <c r="A79" s="12"/>
      <c r="B79" s="13" t="s">
        <v>78</v>
      </c>
      <c r="C79" s="14">
        <f>C78</f>
        <v>769826</v>
      </c>
      <c r="D79" s="15">
        <f>SUM(D77:D78)</f>
        <v>5.5</v>
      </c>
      <c r="E79" s="15">
        <f>SUM(E73:E78)</f>
        <v>0</v>
      </c>
      <c r="F79" s="14">
        <f>F78</f>
        <v>770000</v>
      </c>
      <c r="G79" s="15">
        <f>SUM(G77:G78)</f>
        <v>5.5</v>
      </c>
      <c r="H79" s="15">
        <f>SUM(H73:H78)</f>
        <v>0</v>
      </c>
      <c r="I79" s="14">
        <v>770000</v>
      </c>
      <c r="J79" s="15">
        <f>SUM(J77:J78)</f>
        <v>0</v>
      </c>
      <c r="K79" s="15">
        <v>5.5</v>
      </c>
    </row>
    <row r="80" spans="1:11" ht="15">
      <c r="A80" t="s">
        <v>79</v>
      </c>
      <c r="B80" t="s">
        <v>113</v>
      </c>
      <c r="C80" s="7">
        <v>127004</v>
      </c>
      <c r="D80" s="8">
        <v>1.5</v>
      </c>
      <c r="E80" s="42"/>
      <c r="I80" s="7">
        <v>100000</v>
      </c>
      <c r="J80" s="8">
        <v>1.5</v>
      </c>
      <c r="K80" s="42"/>
    </row>
    <row r="81" spans="1:11" ht="15">
      <c r="A81" t="s">
        <v>79</v>
      </c>
      <c r="B81" t="s">
        <v>115</v>
      </c>
      <c r="C81" s="7">
        <v>167311</v>
      </c>
      <c r="D81" s="8">
        <v>0.85</v>
      </c>
      <c r="E81" s="42"/>
      <c r="F81" s="10"/>
      <c r="G81" s="11"/>
      <c r="I81" s="7">
        <v>167311</v>
      </c>
      <c r="J81" s="8">
        <v>0.85</v>
      </c>
      <c r="K81" s="42"/>
    </row>
    <row r="82" spans="1:11" ht="15">
      <c r="A82" t="s">
        <v>79</v>
      </c>
      <c r="B82" t="s">
        <v>116</v>
      </c>
      <c r="C82" s="7">
        <v>120431</v>
      </c>
      <c r="E82" s="8">
        <v>1</v>
      </c>
      <c r="F82" s="10"/>
      <c r="G82" s="11"/>
      <c r="I82" s="7">
        <v>120431</v>
      </c>
      <c r="J82" s="8"/>
      <c r="K82" s="8">
        <v>1</v>
      </c>
    </row>
    <row r="83" spans="1:11" ht="15">
      <c r="A83" t="s">
        <v>79</v>
      </c>
      <c r="B83" t="s">
        <v>117</v>
      </c>
      <c r="C83" s="7">
        <v>198739</v>
      </c>
      <c r="E83" s="8">
        <v>2</v>
      </c>
      <c r="F83" s="10">
        <v>613000</v>
      </c>
      <c r="G83" s="43">
        <v>2.35</v>
      </c>
      <c r="I83" s="7">
        <v>198739</v>
      </c>
      <c r="J83" s="8"/>
      <c r="K83" s="8">
        <v>2</v>
      </c>
    </row>
    <row r="84" spans="1:11" ht="15">
      <c r="A84" s="12"/>
      <c r="B84" s="13" t="s">
        <v>80</v>
      </c>
      <c r="C84" s="14">
        <f>SUM(C80:C83)</f>
        <v>613485</v>
      </c>
      <c r="D84" s="15">
        <f>SUM(D80:D83)</f>
        <v>2.35</v>
      </c>
      <c r="E84" s="15">
        <f>SUM(E80:E83)</f>
        <v>3</v>
      </c>
      <c r="F84" s="14">
        <v>613000</v>
      </c>
      <c r="G84" s="15">
        <f>SUM(G80:G83)</f>
        <v>2.35</v>
      </c>
      <c r="H84" s="15">
        <f>SUM(H80:H83)</f>
        <v>0</v>
      </c>
      <c r="I84" s="14">
        <f>SUM(I80:I83)-481</f>
        <v>586000</v>
      </c>
      <c r="J84" s="15">
        <f>SUM(J80:J83)</f>
        <v>2.35</v>
      </c>
      <c r="K84" s="15">
        <f>SUM(K80:K83)</f>
        <v>3</v>
      </c>
    </row>
    <row r="85" spans="1:11" ht="15">
      <c r="A85" s="33" t="s">
        <v>81</v>
      </c>
      <c r="B85" s="33"/>
      <c r="C85" s="34">
        <f>C70+C73+C77+C79+C84</f>
        <v>4624908</v>
      </c>
      <c r="D85" s="44">
        <f>SUM(D68:D69)+SUM(D71:D78)+D84</f>
        <v>7.85</v>
      </c>
      <c r="E85" s="44">
        <f>SUM(E68:E69)+SUM(E71:E78)+E84</f>
        <v>3</v>
      </c>
      <c r="F85" s="45">
        <v>4625000</v>
      </c>
      <c r="G85" s="44">
        <v>7.85</v>
      </c>
      <c r="H85" s="46">
        <v>3</v>
      </c>
      <c r="I85" s="34">
        <f>I70+I73+I77+I79+I84</f>
        <v>4664000</v>
      </c>
      <c r="J85" s="44">
        <f>SUM(J68:J69)+SUM(J71:J78)+J84</f>
        <v>2.35</v>
      </c>
      <c r="K85" s="40"/>
    </row>
    <row r="86" spans="1:9" ht="15">
      <c r="A86" t="s">
        <v>82</v>
      </c>
      <c r="C86" s="7">
        <v>3104000</v>
      </c>
      <c r="E86" s="42"/>
      <c r="F86" s="7">
        <v>3104000</v>
      </c>
      <c r="G86" s="11"/>
      <c r="I86" s="20">
        <v>0</v>
      </c>
    </row>
    <row r="87" spans="1:9" ht="15">
      <c r="A87" t="s">
        <v>122</v>
      </c>
      <c r="E87" s="42"/>
      <c r="F87" s="7">
        <v>0</v>
      </c>
      <c r="G87" s="11"/>
      <c r="I87" s="20">
        <f>495000-495000</f>
        <v>0</v>
      </c>
    </row>
    <row r="88" spans="1:7" ht="15">
      <c r="A88" t="s">
        <v>83</v>
      </c>
      <c r="E88" s="42"/>
      <c r="F88" s="7"/>
      <c r="G88" s="11"/>
    </row>
    <row r="89" spans="1:7" ht="15">
      <c r="A89" t="s">
        <v>84</v>
      </c>
      <c r="B89" t="s">
        <v>85</v>
      </c>
      <c r="C89" s="7">
        <v>0</v>
      </c>
      <c r="E89" s="42"/>
      <c r="F89" s="7">
        <v>0</v>
      </c>
      <c r="G89" s="11"/>
    </row>
    <row r="90" spans="1:9" ht="15">
      <c r="A90" t="s">
        <v>86</v>
      </c>
      <c r="C90" s="7">
        <v>330000</v>
      </c>
      <c r="E90" s="42"/>
      <c r="F90" s="7">
        <v>330000</v>
      </c>
      <c r="G90" s="11"/>
      <c r="I90" s="7">
        <v>330000</v>
      </c>
    </row>
    <row r="91" spans="1:11" ht="15">
      <c r="A91" s="33" t="s">
        <v>87</v>
      </c>
      <c r="B91" s="33"/>
      <c r="C91" s="34">
        <f>SUM(C86:C90)</f>
        <v>3434000</v>
      </c>
      <c r="D91" s="36">
        <f>SUM(D86:D90)</f>
        <v>0</v>
      </c>
      <c r="E91" s="37">
        <f>SUM(E86:E90)</f>
        <v>0</v>
      </c>
      <c r="F91" s="34">
        <f>SUM(F86:F90)</f>
        <v>3434000</v>
      </c>
      <c r="G91" s="39"/>
      <c r="H91" s="40"/>
      <c r="I91" s="34">
        <f>SUM(I90)</f>
        <v>330000</v>
      </c>
      <c r="J91" s="41"/>
      <c r="K91" s="40"/>
    </row>
    <row r="92" spans="5:7" ht="15">
      <c r="E92" s="42"/>
      <c r="F92" s="10"/>
      <c r="G92" s="11"/>
    </row>
    <row r="93" spans="1:11" ht="28.5" customHeight="1">
      <c r="A93" s="47" t="s">
        <v>88</v>
      </c>
      <c r="B93" s="47"/>
      <c r="C93" s="48">
        <f>C55+C58+C67+C85+C91</f>
        <v>28335384</v>
      </c>
      <c r="D93" s="49">
        <f>D55+D58+D67+D85+D91</f>
        <v>14.11</v>
      </c>
      <c r="E93" s="49">
        <f>E21+E28+E85</f>
        <v>6.08</v>
      </c>
      <c r="F93" s="50">
        <f>F91+F85+F67+F58+F55</f>
        <v>26267000</v>
      </c>
      <c r="G93" s="49">
        <f>G55+G58+G67+G85+G91</f>
        <v>14.11</v>
      </c>
      <c r="H93" s="49"/>
      <c r="I93" s="50">
        <f>I91+I85+I67+I58+I55</f>
        <v>25559000</v>
      </c>
      <c r="J93" s="49">
        <f>J55+J58+J67+J85+J91</f>
        <v>10.87</v>
      </c>
      <c r="K93" s="51"/>
    </row>
    <row r="94" spans="5:7" ht="15">
      <c r="E94" s="42"/>
      <c r="F94" s="10"/>
      <c r="G94" s="11"/>
    </row>
    <row r="95" spans="5:7" ht="15">
      <c r="E95" s="42"/>
      <c r="F95" s="10"/>
      <c r="G95" s="11"/>
    </row>
    <row r="96" spans="5:7" ht="15">
      <c r="E96" s="42"/>
      <c r="F96" s="10"/>
      <c r="G96" s="11"/>
    </row>
    <row r="97" spans="5:7" ht="15">
      <c r="E97" s="42"/>
      <c r="F97" s="10"/>
      <c r="G97" s="11"/>
    </row>
    <row r="98" spans="5:7" ht="15">
      <c r="E98" s="42"/>
      <c r="F98" s="10"/>
      <c r="G98" s="11"/>
    </row>
    <row r="99" spans="5:7" ht="15">
      <c r="E99" s="42"/>
      <c r="F99" s="10"/>
      <c r="G99" s="11"/>
    </row>
    <row r="100" spans="5:7" ht="15">
      <c r="E100" s="42"/>
      <c r="F100" s="10"/>
      <c r="G100" s="11"/>
    </row>
    <row r="101" spans="5:7" ht="15">
      <c r="E101" s="42"/>
      <c r="F101" s="10"/>
      <c r="G101" s="11"/>
    </row>
    <row r="102" spans="5:7" ht="15">
      <c r="E102" s="42"/>
      <c r="F102" s="10"/>
      <c r="G102" s="11"/>
    </row>
    <row r="103" spans="5:7" ht="15">
      <c r="E103" s="42"/>
      <c r="F103" s="10"/>
      <c r="G103" s="11"/>
    </row>
    <row r="104" spans="5:7" ht="15">
      <c r="E104" s="42"/>
      <c r="F104" s="10"/>
      <c r="G104" s="11"/>
    </row>
    <row r="105" ht="15">
      <c r="E105" s="42"/>
    </row>
    <row r="106" ht="15">
      <c r="E106" s="42"/>
    </row>
    <row r="107" ht="15">
      <c r="E107" s="42"/>
    </row>
    <row r="108" ht="15">
      <c r="E108" s="42"/>
    </row>
    <row r="109" ht="15">
      <c r="E109" s="42"/>
    </row>
    <row r="110" ht="15">
      <c r="E110" s="42"/>
    </row>
  </sheetData>
  <mergeCells count="3">
    <mergeCell ref="C1:E1"/>
    <mergeCell ref="F1:H1"/>
    <mergeCell ref="I1:K1"/>
  </mergeCells>
  <printOptions/>
  <pageMargins left="0.45" right="0.45" top="0.75" bottom="0.75" header="0.3" footer="0.3"/>
  <pageSetup fitToHeight="0" horizontalDpi="600" verticalDpi="600" orientation="landscape" scale="85" r:id="rId1"/>
  <headerFooter>
    <oddHeader>&amp;CPROPOSED ORDINANCE 2012-0224 CROSSWALK&amp;RATTACHMENT 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Daly, Sharon</cp:lastModifiedBy>
  <cp:lastPrinted>2014-07-14T21:40:14Z</cp:lastPrinted>
  <dcterms:created xsi:type="dcterms:W3CDTF">2014-06-27T23:16:34Z</dcterms:created>
  <dcterms:modified xsi:type="dcterms:W3CDTF">2014-07-14T21:40:48Z</dcterms:modified>
  <cp:category/>
  <cp:version/>
  <cp:contentType/>
  <cp:contentStatus/>
</cp:coreProperties>
</file>