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255" windowWidth="18240" windowHeight="7950" activeTab="0"/>
  </bookViews>
  <sheets>
    <sheet name="CSP" sheetId="1" r:id="rId1"/>
  </sheets>
  <externalReferences>
    <externalReference r:id="rId4"/>
    <externalReference r:id="rId5"/>
  </externalReferences>
  <definedNames>
    <definedName name="_xlnm.Print_Area" localSheetId="0">'CSP'!$A$1:$H$50</definedName>
  </definedNames>
  <calcPr fullCalcOnLoad="1"/>
</workbook>
</file>

<file path=xl/comments1.xml><?xml version="1.0" encoding="utf-8"?>
<comments xmlns="http://schemas.openxmlformats.org/spreadsheetml/2006/main">
  <authors>
    <author>Cheriel, Rajan</author>
  </authors>
  <commentList>
    <comment ref="A15" authorId="0">
      <text>
        <r>
          <rPr>
            <b/>
            <sz val="9"/>
            <rFont val="Tahoma"/>
            <family val="2"/>
          </rPr>
          <t>Cheriel, Rajan:</t>
        </r>
        <r>
          <rPr>
            <sz val="9"/>
            <rFont val="Tahoma"/>
            <family val="2"/>
          </rPr>
          <t xml:space="preserve">
We will need the paratransit projections taken out through 2015-2017</t>
        </r>
      </text>
    </comment>
    <comment ref="A23" authorId="0">
      <text>
        <r>
          <rPr>
            <b/>
            <sz val="9"/>
            <rFont val="Tahoma"/>
            <family val="2"/>
          </rPr>
          <t xml:space="preserve">Cheriel, Rajan:
</t>
        </r>
        <r>
          <rPr>
            <sz val="9"/>
            <rFont val="Tahoma"/>
            <family val="2"/>
          </rPr>
          <t>We need the reduction in operating expenses from lower Access demand</t>
        </r>
      </text>
    </comment>
    <comment ref="A22" authorId="0">
      <text>
        <r>
          <t/>
        </r>
      </text>
    </comment>
  </commentList>
</comments>
</file>

<file path=xl/sharedStrings.xml><?xml version="1.0" encoding="utf-8"?>
<sst xmlns="http://schemas.openxmlformats.org/spreadsheetml/2006/main" count="75" uniqueCount="58">
  <si>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</si>
  <si>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</si>
  <si>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</si>
  <si>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</si>
  <si>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</si>
  <si>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</si>
  <si>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</si>
  <si>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</si>
  <si>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</si>
  <si>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</si>
  <si>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</si>
  <si>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</si>
  <si>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</si>
  <si>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</si>
  <si>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</si>
  <si>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</si>
  <si>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</si>
  <si>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</si>
  <si>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Title:   Ordinance revising rates of fare and instituting a program for low income transit fares</t>
  </si>
  <si>
    <t>Note Prepared By:  Rajan Cheriel</t>
  </si>
  <si>
    <t>Note Reviewed By:   Jill Krecklow</t>
  </si>
  <si>
    <t>Affected Agency and/or Agencies:   Department of Transportation</t>
  </si>
  <si>
    <r>
      <t xml:space="preserve">Public Transportation Fund </t>
    </r>
    <r>
      <rPr>
        <vertAlign val="superscript"/>
        <sz val="10.5"/>
        <rFont val="Univers"/>
        <family val="0"/>
      </rPr>
      <t>1</t>
    </r>
  </si>
  <si>
    <t>464</t>
  </si>
  <si>
    <t>Passenger fares</t>
  </si>
  <si>
    <t>Paratransit fares</t>
  </si>
  <si>
    <t>Public Transportation Fund</t>
  </si>
  <si>
    <t>Transportation</t>
  </si>
  <si>
    <t>see range of estimates below</t>
  </si>
  <si>
    <t>Start up costs</t>
  </si>
  <si>
    <t>High</t>
  </si>
  <si>
    <t>Total</t>
  </si>
  <si>
    <t>Database</t>
  </si>
  <si>
    <t>Build-out of office space</t>
  </si>
  <si>
    <t>Low</t>
  </si>
  <si>
    <t>Vix work</t>
  </si>
  <si>
    <t>Other capital/equipment</t>
  </si>
  <si>
    <t>Proposed Ordinance No.   2014-00XX</t>
  </si>
  <si>
    <r>
      <t>2</t>
    </r>
    <r>
      <rPr>
        <sz val="10"/>
        <rFont val="Univers"/>
        <family val="2"/>
      </rPr>
      <t xml:space="preserve">  The decrease in revenue is based on lower passenger fares for qualified low income cstomers, recognizing the antiticipated increases in ridership as a result of lower fares as well as the change in baseline ridership and the estimated ridership impacts from potential service cuts.</t>
    </r>
  </si>
  <si>
    <r>
      <t xml:space="preserve">Public Transportation Fund </t>
    </r>
    <r>
      <rPr>
        <vertAlign val="superscript"/>
        <sz val="10.5"/>
        <rFont val="Univers"/>
        <family val="0"/>
      </rPr>
      <t>2</t>
    </r>
  </si>
  <si>
    <t xml:space="preserve">Staffing </t>
  </si>
  <si>
    <t>Service fees</t>
  </si>
  <si>
    <t>Other</t>
  </si>
  <si>
    <r>
      <t>Public Transportation Fund</t>
    </r>
    <r>
      <rPr>
        <vertAlign val="superscript"/>
        <sz val="10.5"/>
        <rFont val="Univers"/>
        <family val="0"/>
      </rPr>
      <t xml:space="preserve"> 3</t>
    </r>
  </si>
  <si>
    <r>
      <t xml:space="preserve">Public Transportation Fund </t>
    </r>
    <r>
      <rPr>
        <vertAlign val="superscript"/>
        <sz val="10.5"/>
        <rFont val="Univers"/>
        <family val="0"/>
      </rPr>
      <t>4</t>
    </r>
  </si>
  <si>
    <r>
      <rPr>
        <sz val="8"/>
        <rFont val="Univers"/>
        <family val="0"/>
      </rPr>
      <t>4</t>
    </r>
    <r>
      <rPr>
        <sz val="10"/>
        <rFont val="Univers"/>
        <family val="2"/>
      </rPr>
      <t xml:space="preserve"> The reduction in operating expenses is based on reduced demand for Access trips resulting from higher Access fares and an increased differential from fixed route fares. </t>
    </r>
  </si>
  <si>
    <r>
      <t xml:space="preserve">Ongoing costs </t>
    </r>
    <r>
      <rPr>
        <sz val="7"/>
        <rFont val="Arial"/>
        <family val="2"/>
      </rPr>
      <t>6</t>
    </r>
  </si>
  <si>
    <r>
      <t xml:space="preserve">Ongoing subtotal </t>
    </r>
    <r>
      <rPr>
        <i/>
        <sz val="7"/>
        <rFont val="Arial"/>
        <family val="2"/>
      </rPr>
      <t>7</t>
    </r>
  </si>
  <si>
    <r>
      <t>1</t>
    </r>
    <r>
      <rPr>
        <sz val="10"/>
        <rFont val="Univers"/>
        <family val="2"/>
      </rPr>
      <t xml:space="preserve">  The increase in revenue is based on increases in passenger fares, recognizing the antiticipated  losses in ridership as a result of higher fares, the timing associated with implementing the fare increase to U-Pass and Passport customers in the first year as well as the change in baseline ridership and the estimated ridership impacts from potential service cuts.</t>
    </r>
  </si>
  <si>
    <r>
      <rPr>
        <sz val="8"/>
        <rFont val="Univers"/>
        <family val="0"/>
      </rPr>
      <t>7</t>
    </r>
    <r>
      <rPr>
        <sz val="7"/>
        <rFont val="Univers"/>
        <family val="0"/>
      </rPr>
      <t xml:space="preserve">  </t>
    </r>
    <r>
      <rPr>
        <sz val="10"/>
        <rFont val="Univers"/>
        <family val="2"/>
      </rPr>
      <t xml:space="preserve">The first full year of implementation costs are expected to grow roughly at the rate of inflation. </t>
    </r>
  </si>
  <si>
    <r>
      <t>Low income fare high-end cost estimates</t>
    </r>
    <r>
      <rPr>
        <b/>
        <sz val="6"/>
        <rFont val="Univers"/>
        <family val="0"/>
      </rPr>
      <t xml:space="preserve"> </t>
    </r>
    <r>
      <rPr>
        <b/>
        <sz val="7"/>
        <rFont val="Univers"/>
        <family val="0"/>
      </rPr>
      <t>5</t>
    </r>
  </si>
  <si>
    <r>
      <rPr>
        <sz val="8"/>
        <rFont val="Univers"/>
        <family val="0"/>
      </rPr>
      <t>3</t>
    </r>
    <r>
      <rPr>
        <sz val="10"/>
        <rFont val="Univers"/>
        <family val="2"/>
      </rPr>
      <t xml:space="preserve"> Start up cost estimates include a mix of one-time expenditures such as additional equipment and furniture, database development, project management, ORCA system modifications, build-out of additional office space, etc. The start up estimates do not include costs associated with the anticipated initial bow wave of getting low-income ORCA cards into customers' hands.</t>
    </r>
  </si>
  <si>
    <t>100,000 customers</t>
  </si>
  <si>
    <t>75,000 customers</t>
  </si>
  <si>
    <t>45,000 customers</t>
  </si>
  <si>
    <r>
      <rPr>
        <sz val="8"/>
        <rFont val="Univers"/>
        <family val="0"/>
      </rPr>
      <t xml:space="preserve">5  </t>
    </r>
    <r>
      <rPr>
        <sz val="10"/>
        <rFont val="Univers"/>
        <family val="2"/>
      </rPr>
      <t xml:space="preserve">The low income program expenditure estimates are based on a range of estimated existing low income transit customers at or below 200 percent of the Federal Poverty Level. The range varies depending on the number of average boardings assumed per month.  A lower assumption for average boardings per month (15) results in a higher number of estimated customers (75,000). A higher assumption for average boardings per month (25) results in an estimated lower number of estimated customers (45,000).  The high range of estimated customers (100,000) reflects an assumption that a new low-income fare program could draw additional new customers who will want to participate. Additionally, the range of cost estimates are based on a "high-end" estimate for the time and resources associated with administering a low-income program to accommodate the estimated customers. </t>
    </r>
  </si>
  <si>
    <t>Med</t>
  </si>
  <si>
    <r>
      <rPr>
        <sz val="8"/>
        <rFont val="Univers"/>
        <family val="0"/>
      </rPr>
      <t xml:space="preserve">6  </t>
    </r>
    <r>
      <rPr>
        <sz val="10"/>
        <rFont val="Univers"/>
        <family val="2"/>
      </rPr>
      <t>Ongoing cost estimates include assumptions for additional Metro staff needed to support program eligibility verification and re-verification (every two years), card registration, coordinating with agency partners, and issuing cards to customers. Additional ongoing cost estimates are associated with supplies, mail and translation services, transaction fees (bank and ORCA), education materials, promotional outreach efforts, training, space rental, card stock, card fees, and potential payments to partner agencies for income verification and card registration. Cost estimates vary depending on number of eligible customers and the staff time needed to support program administration.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</si>
</sst>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_(&quot;$&quot;* #,##0_);_(&quot;$&quot;* \(#,##0\);_(&quot;$&quot;* &quot;-&quot;??_);_(@_)"/>
    <numFmt numFmtId="170" formatCode="_(&quot;$&quot;* #,##0.0_);_(&quot;$&quot;* \(#,##0.0\);_(&quot;$&quot;* &quot;-&quot;??_);_(@_)"/>
    <numFmt numFmtId="171" formatCode="&quot;$&quot;#,##0.0_);[Red]\(&quot;$&quot;#,##0.0\)"/>
  </numFmts>
  <fonts count="5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vertAlign val="superscript"/>
      <sz val="10.5"/>
      <name val="Univers"/>
      <family val="0"/>
    </font>
    <font>
      <sz val="9"/>
      <name val="Tahoma"/>
      <family val="2"/>
    </font>
    <font>
      <b/>
      <sz val="9"/>
      <name val="Tahoma"/>
      <family val="2"/>
    </font>
    <font>
      <vertAlign val="superscript"/>
      <sz val="10"/>
      <name val="Univers"/>
      <family val="0"/>
    </font>
    <font>
      <b/>
      <sz val="6"/>
      <name val="Univers"/>
      <family val="0"/>
    </font>
    <font>
      <sz val="7"/>
      <name val="Univers"/>
      <family val="0"/>
    </font>
    <font>
      <b/>
      <sz val="7"/>
      <name val="Univers"/>
      <family val="0"/>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21" xfId="0" applyFont="1" applyBorder="1" applyAlignment="1">
      <alignment/>
    </xf>
    <xf numFmtId="164" fontId="4" fillId="0" borderId="19" xfId="0" applyNumberFormat="1" applyFont="1" applyBorder="1" applyAlignment="1" quotePrefix="1">
      <alignment horizontal="center"/>
    </xf>
    <xf numFmtId="0" fontId="4" fillId="0" borderId="19" xfId="0" applyFont="1" applyBorder="1" applyAlignment="1">
      <alignment horizontal="center" wrapText="1"/>
    </xf>
    <xf numFmtId="5" fontId="0" fillId="0" borderId="19" xfId="0" applyNumberFormat="1" applyFont="1" applyBorder="1" applyAlignment="1">
      <alignment/>
    </xf>
    <xf numFmtId="0" fontId="0" fillId="0" borderId="0" xfId="0" applyFont="1" applyAlignment="1">
      <alignment/>
    </xf>
    <xf numFmtId="0" fontId="9" fillId="0" borderId="38" xfId="0" applyFont="1" applyBorder="1" applyAlignment="1">
      <alignment/>
    </xf>
    <xf numFmtId="0" fontId="0" fillId="0" borderId="35" xfId="0" applyBorder="1" applyAlignment="1">
      <alignment/>
    </xf>
    <xf numFmtId="0" fontId="0" fillId="0" borderId="36"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3" fontId="9" fillId="0" borderId="19" xfId="0" applyNumberFormat="1" applyFont="1" applyBorder="1" applyAlignment="1">
      <alignment/>
    </xf>
    <xf numFmtId="3" fontId="8" fillId="0" borderId="19" xfId="0" applyNumberFormat="1" applyFont="1" applyBorder="1" applyAlignment="1">
      <alignment/>
    </xf>
    <xf numFmtId="0" fontId="0" fillId="0" borderId="0" xfId="0" applyFont="1" applyAlignment="1">
      <alignment wrapText="1"/>
    </xf>
    <xf numFmtId="0" fontId="6" fillId="0" borderId="0" xfId="0" applyFont="1" applyAlignment="1" quotePrefix="1">
      <alignment/>
    </xf>
    <xf numFmtId="0" fontId="0" fillId="0" borderId="44" xfId="0" applyFont="1" applyBorder="1" applyAlignment="1">
      <alignment/>
    </xf>
    <xf numFmtId="0" fontId="9" fillId="0" borderId="0" xfId="0" applyFont="1" applyAlignment="1">
      <alignment wrapText="1"/>
    </xf>
    <xf numFmtId="8" fontId="0" fillId="0" borderId="19" xfId="0" applyNumberFormat="1" applyBorder="1" applyAlignment="1">
      <alignment/>
    </xf>
    <xf numFmtId="0" fontId="0" fillId="0" borderId="45" xfId="0" applyFont="1" applyBorder="1" applyAlignment="1">
      <alignment/>
    </xf>
    <xf numFmtId="0" fontId="2" fillId="0" borderId="0" xfId="0" applyFont="1" applyAlignment="1">
      <alignment/>
    </xf>
    <xf numFmtId="8" fontId="2"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wrapText="1"/>
    </xf>
    <xf numFmtId="0" fontId="3" fillId="0" borderId="0" xfId="0" applyFont="1" applyFill="1" applyBorder="1" applyAlignment="1">
      <alignment/>
    </xf>
    <xf numFmtId="0" fontId="3" fillId="0" borderId="0" xfId="0" applyFont="1" applyAlignment="1">
      <alignment/>
    </xf>
    <xf numFmtId="168" fontId="9" fillId="0" borderId="28" xfId="0" applyNumberFormat="1" applyFont="1" applyBorder="1" applyAlignment="1">
      <alignment horizontal="right"/>
    </xf>
    <xf numFmtId="5" fontId="9" fillId="0" borderId="28" xfId="0" applyNumberFormat="1" applyFont="1" applyBorder="1" applyAlignment="1">
      <alignment horizontal="right"/>
    </xf>
    <xf numFmtId="0" fontId="2" fillId="0" borderId="44" xfId="0" applyFont="1" applyBorder="1" applyAlignment="1">
      <alignment/>
    </xf>
    <xf numFmtId="169" fontId="0" fillId="0" borderId="19" xfId="44" applyNumberFormat="1" applyFont="1" applyBorder="1" applyAlignment="1">
      <alignment/>
    </xf>
    <xf numFmtId="169" fontId="0" fillId="0" borderId="19" xfId="0" applyNumberFormat="1" applyBorder="1" applyAlignment="1">
      <alignment/>
    </xf>
    <xf numFmtId="6" fontId="0" fillId="0" borderId="19" xfId="0" applyNumberFormat="1" applyBorder="1" applyAlignment="1">
      <alignment/>
    </xf>
    <xf numFmtId="0" fontId="0" fillId="0" borderId="0" xfId="0" applyFont="1" applyBorder="1" applyAlignment="1">
      <alignment/>
    </xf>
    <xf numFmtId="6" fontId="0" fillId="0" borderId="0" xfId="0" applyNumberFormat="1" applyBorder="1" applyAlignment="1">
      <alignment/>
    </xf>
    <xf numFmtId="3" fontId="4" fillId="0" borderId="0" xfId="0" applyNumberFormat="1" applyFont="1" applyAlignment="1">
      <alignment horizontal="center"/>
    </xf>
    <xf numFmtId="0" fontId="0" fillId="0" borderId="19" xfId="0" applyBorder="1" applyAlignment="1">
      <alignment/>
    </xf>
    <xf numFmtId="0" fontId="9" fillId="0" borderId="0" xfId="0" applyFont="1" applyAlignment="1">
      <alignment wrapText="1"/>
    </xf>
    <xf numFmtId="0" fontId="0" fillId="0" borderId="0" xfId="0" applyFont="1" applyAlignment="1">
      <alignment wrapText="1"/>
    </xf>
    <xf numFmtId="0" fontId="1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ODSONDO\AppData\Local\Microsoft\Windows\Temporary%20Internet%20Files\Content.Outlook\DLIQMQ55\Calculations%20for%20Fiscal%20Note%20-%20January%206,%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erieR\AppData\Local\Microsoft\Windows\Temporary%20Internet%20Files\Content.Outlook\9XLT4GOF\Copy%20of%20Access%20Fare%20Impacts%20Spreadsheet%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Executive Scenario"/>
      <sheetName val="Sheet3"/>
    </sheetNames>
    <sheetDataSet>
      <sheetData sheetId="1">
        <row r="94">
          <cell r="AP94">
            <v>6890073.108376773</v>
          </cell>
          <cell r="AQ94">
            <v>11210870.718794627</v>
          </cell>
          <cell r="AR94">
            <v>11385175.658825357</v>
          </cell>
        </row>
        <row r="101">
          <cell r="AP101">
            <v>-3966046.940089243</v>
          </cell>
        </row>
        <row r="143">
          <cell r="AQ143">
            <v>-4774202.881849735</v>
          </cell>
          <cell r="AR143">
            <v>-4750022.665510976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nthly Rev"/>
      <sheetName val="Impacts"/>
      <sheetName val="Sheet3"/>
    </sheetNames>
    <sheetDataSet>
      <sheetData sheetId="1">
        <row r="16">
          <cell r="D16">
            <v>297560</v>
          </cell>
        </row>
        <row r="18">
          <cell r="F18">
            <v>-1855228.5024000003</v>
          </cell>
          <cell r="H18">
            <v>-1909963.5048000005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workbookViewId="0" topLeftCell="A34">
      <selection activeCell="A48" sqref="A48:H48"/>
    </sheetView>
  </sheetViews>
  <sheetFormatPr defaultColWidth="9.140625" defaultRowHeight="12.75"/>
  <cols>
    <col min="1" max="1" width="16.00390625" style="0" customWidth="1"/>
    <col min="2" max="2" width="12.28125" style="0" customWidth="1"/>
    <col min="3" max="3" width="13.421875" style="0" bestFit="1" customWidth="1"/>
    <col min="4" max="4" width="18.8515625" style="0" customWidth="1"/>
    <col min="5" max="5" width="26.421875" style="0" bestFit="1" customWidth="1"/>
    <col min="6" max="6" width="17.421875" style="0" customWidth="1"/>
    <col min="7" max="7" width="17.8515625" style="0" customWidth="1"/>
    <col min="8" max="8" width="14.140625" style="0" customWidth="1"/>
  </cols>
  <sheetData>
    <row r="1" spans="1:10" ht="15.75">
      <c r="A1" s="1"/>
      <c r="B1" s="2"/>
      <c r="C1" s="2"/>
      <c r="D1" s="50" t="s">
        <v>0</v>
      </c>
      <c r="E1" s="3"/>
      <c r="F1" s="2"/>
      <c r="G1" s="2"/>
      <c r="H1" s="2"/>
      <c r="I1" s="1"/>
      <c r="J1" s="1"/>
    </row>
    <row r="2" spans="1:9" ht="13.5" thickBot="1">
      <c r="A2" s="31"/>
      <c r="B2" s="3"/>
      <c r="C2" s="3"/>
      <c r="D2" s="3"/>
      <c r="E2" s="3"/>
      <c r="F2" s="3"/>
      <c r="G2" s="3"/>
      <c r="H2" s="3"/>
      <c r="I2" s="4"/>
    </row>
    <row r="3" spans="1:9" ht="18" customHeight="1" thickTop="1">
      <c r="A3" s="5" t="s">
        <v>37</v>
      </c>
      <c r="B3" s="6"/>
      <c r="C3" s="7"/>
      <c r="D3" s="7"/>
      <c r="E3" s="7"/>
      <c r="F3" s="7"/>
      <c r="G3" s="7"/>
      <c r="H3" s="8"/>
      <c r="I3" s="4"/>
    </row>
    <row r="4" spans="1:9" ht="18" customHeight="1">
      <c r="A4" s="9" t="s">
        <v>18</v>
      </c>
      <c r="B4" s="10"/>
      <c r="C4" s="11"/>
      <c r="D4" s="11"/>
      <c r="E4" s="11"/>
      <c r="F4" s="11"/>
      <c r="G4" s="11"/>
      <c r="H4" s="12"/>
      <c r="I4" s="4"/>
    </row>
    <row r="5" spans="1:8" ht="18" customHeight="1">
      <c r="A5" s="13" t="s">
        <v>21</v>
      </c>
      <c r="B5" s="14"/>
      <c r="C5" s="14"/>
      <c r="D5" s="14"/>
      <c r="E5" s="14"/>
      <c r="F5" s="14"/>
      <c r="G5" s="14"/>
      <c r="H5" s="15"/>
    </row>
    <row r="6" spans="1:8" ht="18" customHeight="1">
      <c r="A6" s="13" t="s">
        <v>19</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49" t="s">
        <v>2</v>
      </c>
      <c r="B10" s="14"/>
      <c r="C10" s="19"/>
      <c r="D10" s="19"/>
      <c r="E10" s="19"/>
      <c r="F10" s="19"/>
      <c r="G10" s="19"/>
      <c r="H10" s="19"/>
    </row>
    <row r="11" spans="1:8" ht="18" customHeight="1">
      <c r="A11" s="34" t="s">
        <v>3</v>
      </c>
      <c r="B11" s="35"/>
      <c r="C11" s="36" t="s">
        <v>4</v>
      </c>
      <c r="D11" s="36" t="s">
        <v>5</v>
      </c>
      <c r="E11" s="36">
        <v>2014</v>
      </c>
      <c r="F11" s="36">
        <v>2015</v>
      </c>
      <c r="G11" s="37">
        <v>2016</v>
      </c>
      <c r="H11" s="38">
        <v>2017</v>
      </c>
    </row>
    <row r="12" spans="1:10" ht="18" customHeight="1">
      <c r="A12" s="39"/>
      <c r="B12" s="20"/>
      <c r="C12" s="21" t="s">
        <v>10</v>
      </c>
      <c r="D12" s="21" t="s">
        <v>11</v>
      </c>
      <c r="E12" s="58"/>
      <c r="F12" s="58"/>
      <c r="G12" s="59"/>
      <c r="H12" s="60"/>
      <c r="J12" s="67"/>
    </row>
    <row r="13" spans="1:8" ht="18" customHeight="1">
      <c r="A13" s="63" t="s">
        <v>22</v>
      </c>
      <c r="B13" s="27"/>
      <c r="C13" s="64" t="s">
        <v>23</v>
      </c>
      <c r="D13" s="65" t="s">
        <v>24</v>
      </c>
      <c r="E13" s="66">
        <v>0</v>
      </c>
      <c r="F13" s="66">
        <f>+'[1]Executive Scenario'!$AP$94</f>
        <v>6890073.108376773</v>
      </c>
      <c r="G13" s="66">
        <f>+'[1]Executive Scenario'!$AQ$94</f>
        <v>11210870.718794627</v>
      </c>
      <c r="H13" s="88">
        <f>+'[1]Executive Scenario'!$AR$94</f>
        <v>11385175.658825357</v>
      </c>
    </row>
    <row r="14" spans="1:10" ht="18" customHeight="1">
      <c r="A14" s="63" t="s">
        <v>39</v>
      </c>
      <c r="B14" s="27"/>
      <c r="C14" s="64" t="s">
        <v>23</v>
      </c>
      <c r="D14" s="65" t="s">
        <v>24</v>
      </c>
      <c r="E14" s="66">
        <v>0</v>
      </c>
      <c r="F14" s="66">
        <f>+'[1]Executive Scenario'!$AP$101</f>
        <v>-3966046.940089243</v>
      </c>
      <c r="G14" s="66">
        <f>+'[1]Executive Scenario'!$AQ$143</f>
        <v>-4774202.881849735</v>
      </c>
      <c r="H14" s="89">
        <f>+'[1]Executive Scenario'!$AR$143</f>
        <v>-4750022.665510976</v>
      </c>
      <c r="J14" s="67"/>
    </row>
    <row r="15" spans="1:8" ht="18" customHeight="1">
      <c r="A15" s="63" t="s">
        <v>26</v>
      </c>
      <c r="B15" s="27"/>
      <c r="C15" s="64" t="s">
        <v>23</v>
      </c>
      <c r="D15" s="65" t="s">
        <v>25</v>
      </c>
      <c r="E15" s="66">
        <v>0</v>
      </c>
      <c r="F15" s="66">
        <f>+'[2]Impacts'!$D$16*(10/12)</f>
        <v>247966.6666666667</v>
      </c>
      <c r="G15" s="66">
        <f>+'[2]Impacts'!$D$16</f>
        <v>297560</v>
      </c>
      <c r="H15" s="88">
        <f>+'[2]Impacts'!$D$16</f>
        <v>297560</v>
      </c>
    </row>
    <row r="16" spans="1:8" ht="18" customHeight="1">
      <c r="A16" s="39"/>
      <c r="B16" s="20"/>
      <c r="C16" s="24"/>
      <c r="D16" s="22"/>
      <c r="E16" s="25"/>
      <c r="F16" s="25"/>
      <c r="G16" s="33"/>
      <c r="H16" s="41"/>
    </row>
    <row r="17" spans="1:8" ht="18" customHeight="1" thickBot="1">
      <c r="A17" s="42"/>
      <c r="B17" s="43" t="s">
        <v>12</v>
      </c>
      <c r="C17" s="44"/>
      <c r="D17" s="44"/>
      <c r="E17" s="61"/>
      <c r="F17" s="61"/>
      <c r="G17" s="61"/>
      <c r="H17" s="62"/>
    </row>
    <row r="18" spans="1:8" ht="18" customHeight="1">
      <c r="A18" s="19"/>
      <c r="B18" s="19"/>
      <c r="C18" s="19"/>
      <c r="D18" s="19"/>
      <c r="E18" s="26"/>
      <c r="F18" s="26"/>
      <c r="G18" s="26"/>
      <c r="H18" s="26"/>
    </row>
    <row r="19" spans="1:8" ht="18" customHeight="1" thickBot="1">
      <c r="A19" s="48" t="s">
        <v>13</v>
      </c>
      <c r="B19" s="14"/>
      <c r="C19" s="14"/>
      <c r="D19" s="19"/>
      <c r="E19" s="19"/>
      <c r="F19" s="19"/>
      <c r="G19" s="19"/>
      <c r="H19" s="19"/>
    </row>
    <row r="20" spans="1:8" ht="18" customHeight="1">
      <c r="A20" s="34" t="s">
        <v>3</v>
      </c>
      <c r="B20" s="35"/>
      <c r="C20" s="36" t="s">
        <v>4</v>
      </c>
      <c r="D20" s="36" t="s">
        <v>14</v>
      </c>
      <c r="E20" s="36" t="s">
        <v>6</v>
      </c>
      <c r="F20" s="36" t="s">
        <v>7</v>
      </c>
      <c r="G20" s="37" t="s">
        <v>8</v>
      </c>
      <c r="H20" s="38" t="s">
        <v>9</v>
      </c>
    </row>
    <row r="21" spans="1:8" ht="18" customHeight="1">
      <c r="A21" s="39"/>
      <c r="B21" s="27"/>
      <c r="C21" s="21" t="s">
        <v>10</v>
      </c>
      <c r="D21" s="21"/>
      <c r="E21" s="58"/>
      <c r="F21" s="58"/>
      <c r="G21" s="59"/>
      <c r="H21" s="60"/>
    </row>
    <row r="22" spans="1:8" ht="18" customHeight="1">
      <c r="A22" s="63" t="s">
        <v>43</v>
      </c>
      <c r="B22" s="27"/>
      <c r="C22" s="64" t="s">
        <v>23</v>
      </c>
      <c r="D22" s="21" t="s">
        <v>27</v>
      </c>
      <c r="E22" s="58"/>
      <c r="F22" s="58" t="s">
        <v>28</v>
      </c>
      <c r="G22" s="59"/>
      <c r="H22" s="60"/>
    </row>
    <row r="23" spans="1:8" ht="18" customHeight="1">
      <c r="A23" s="39" t="s">
        <v>44</v>
      </c>
      <c r="B23" s="27"/>
      <c r="C23" s="64" t="s">
        <v>23</v>
      </c>
      <c r="D23" s="21" t="s">
        <v>27</v>
      </c>
      <c r="E23" s="25"/>
      <c r="F23" s="66">
        <v>-1507613</v>
      </c>
      <c r="G23" s="66">
        <f>+'[2]Impacts'!$F$18</f>
        <v>-1855228.5024000003</v>
      </c>
      <c r="H23" s="89">
        <f>+'[2]Impacts'!$H$18</f>
        <v>-1909963.5048000005</v>
      </c>
    </row>
    <row r="24" spans="1:8" ht="18" customHeight="1">
      <c r="A24" s="39"/>
      <c r="B24" s="27"/>
      <c r="C24" s="22"/>
      <c r="D24" s="22"/>
      <c r="E24" s="23"/>
      <c r="F24" s="23"/>
      <c r="G24" s="32"/>
      <c r="H24" s="40"/>
    </row>
    <row r="25" spans="1:9" ht="18" customHeight="1" thickBot="1">
      <c r="A25" s="42"/>
      <c r="B25" s="43" t="s">
        <v>15</v>
      </c>
      <c r="C25" s="44"/>
      <c r="D25" s="44"/>
      <c r="E25" s="61"/>
      <c r="F25" s="61"/>
      <c r="G25" s="61"/>
      <c r="H25" s="62"/>
      <c r="I25" s="57"/>
    </row>
    <row r="26" spans="1:8" ht="18" customHeight="1">
      <c r="A26" s="19"/>
      <c r="B26" s="19"/>
      <c r="C26" s="19"/>
      <c r="D26" s="19"/>
      <c r="E26" s="26"/>
      <c r="F26" s="26"/>
      <c r="G26" s="26"/>
      <c r="H26" s="26"/>
    </row>
    <row r="27" spans="1:8" ht="18" customHeight="1" thickBot="1">
      <c r="A27" s="48" t="s">
        <v>16</v>
      </c>
      <c r="B27" s="14"/>
      <c r="C27" s="14"/>
      <c r="D27" s="14"/>
      <c r="E27" s="19"/>
      <c r="F27" s="19"/>
      <c r="G27" s="19"/>
      <c r="H27" s="19"/>
    </row>
    <row r="28" spans="1:10" ht="18" customHeight="1">
      <c r="A28" s="34"/>
      <c r="B28" s="35"/>
      <c r="C28" s="45"/>
      <c r="D28" s="46"/>
      <c r="E28" s="36" t="s">
        <v>6</v>
      </c>
      <c r="F28" s="36" t="s">
        <v>7</v>
      </c>
      <c r="G28" s="37" t="s">
        <v>8</v>
      </c>
      <c r="H28" s="38" t="s">
        <v>9</v>
      </c>
      <c r="I28" s="28"/>
      <c r="J28" s="28"/>
    </row>
    <row r="29" spans="1:10" ht="18" customHeight="1">
      <c r="A29" s="39"/>
      <c r="B29" s="20"/>
      <c r="C29" s="20"/>
      <c r="D29" s="27"/>
      <c r="E29" s="75" t="s">
        <v>28</v>
      </c>
      <c r="F29" s="74"/>
      <c r="G29" s="32"/>
      <c r="H29" s="40"/>
      <c r="I29" s="29"/>
      <c r="J29" s="29"/>
    </row>
    <row r="30" spans="1:8" ht="18" customHeight="1">
      <c r="A30" s="51"/>
      <c r="B30" s="52"/>
      <c r="C30" s="52"/>
      <c r="D30" s="53"/>
      <c r="E30" s="54"/>
      <c r="F30" s="54"/>
      <c r="G30" s="55"/>
      <c r="H30" s="56"/>
    </row>
    <row r="31" spans="1:10" ht="18" customHeight="1" thickBot="1">
      <c r="A31" s="42" t="s">
        <v>15</v>
      </c>
      <c r="B31" s="43"/>
      <c r="C31" s="43"/>
      <c r="D31" s="47"/>
      <c r="E31" s="61"/>
      <c r="F31" s="61"/>
      <c r="G31" s="61"/>
      <c r="H31" s="62"/>
      <c r="I31" s="30"/>
      <c r="J31" s="30"/>
    </row>
    <row r="32" spans="1:10" ht="18" customHeight="1">
      <c r="A32" s="19" t="s">
        <v>17</v>
      </c>
      <c r="B32" s="19"/>
      <c r="C32" s="19"/>
      <c r="D32" s="19"/>
      <c r="E32" s="26"/>
      <c r="F32" s="26"/>
      <c r="G32" s="26"/>
      <c r="H32" s="26"/>
      <c r="I32" s="30"/>
      <c r="J32" s="30"/>
    </row>
    <row r="33" spans="1:10" ht="13.5">
      <c r="A33" s="19"/>
      <c r="C33" s="19"/>
      <c r="D33" s="19"/>
      <c r="E33" s="26"/>
      <c r="F33" s="26"/>
      <c r="G33" s="26"/>
      <c r="H33" s="26"/>
      <c r="I33" s="30"/>
      <c r="J33" s="30"/>
    </row>
    <row r="34" spans="1:8" ht="40.5" customHeight="1">
      <c r="A34" s="100" t="s">
        <v>48</v>
      </c>
      <c r="B34" s="99"/>
      <c r="C34" s="99"/>
      <c r="D34" s="99"/>
      <c r="E34" s="99"/>
      <c r="F34" s="99"/>
      <c r="G34" s="99"/>
      <c r="H34" s="99"/>
    </row>
    <row r="35" spans="1:8" ht="27" customHeight="1">
      <c r="A35" s="100" t="s">
        <v>38</v>
      </c>
      <c r="B35" s="99"/>
      <c r="C35" s="99"/>
      <c r="D35" s="99"/>
      <c r="E35" s="99"/>
      <c r="F35" s="99"/>
      <c r="G35" s="99"/>
      <c r="H35" s="99"/>
    </row>
    <row r="36" spans="1:8" ht="40.5" customHeight="1">
      <c r="A36" s="98" t="s">
        <v>51</v>
      </c>
      <c r="B36" s="99"/>
      <c r="C36" s="99"/>
      <c r="D36" s="99"/>
      <c r="E36" s="99"/>
      <c r="F36" s="99"/>
      <c r="G36" s="99"/>
      <c r="H36" s="99"/>
    </row>
    <row r="37" spans="1:8" ht="27" customHeight="1">
      <c r="A37" s="98" t="s">
        <v>45</v>
      </c>
      <c r="B37" s="99"/>
      <c r="C37" s="99"/>
      <c r="D37" s="99"/>
      <c r="E37" s="99"/>
      <c r="F37" s="99"/>
      <c r="G37" s="99"/>
      <c r="H37" s="99"/>
    </row>
    <row r="38" spans="1:8" ht="24" customHeight="1">
      <c r="A38" s="77" t="s">
        <v>50</v>
      </c>
      <c r="B38" s="19"/>
      <c r="C38" s="19"/>
      <c r="D38" s="19"/>
      <c r="E38" s="96" t="s">
        <v>54</v>
      </c>
      <c r="F38" s="96" t="s">
        <v>53</v>
      </c>
      <c r="G38" s="26" t="s">
        <v>52</v>
      </c>
      <c r="H38" s="26"/>
    </row>
    <row r="39" spans="1:8" ht="12.75">
      <c r="A39" s="68" t="s">
        <v>29</v>
      </c>
      <c r="B39" s="69"/>
      <c r="C39" s="69"/>
      <c r="D39" s="70"/>
      <c r="E39" s="91">
        <v>850000</v>
      </c>
      <c r="F39" s="91">
        <v>1100000</v>
      </c>
      <c r="G39" s="91">
        <v>1300000</v>
      </c>
      <c r="H39" s="28"/>
    </row>
    <row r="40" spans="1:8" ht="12.75">
      <c r="A40" s="78" t="s">
        <v>46</v>
      </c>
      <c r="B40" s="28"/>
      <c r="C40" s="28"/>
      <c r="D40" s="71"/>
      <c r="E40" s="80"/>
      <c r="F40" s="80"/>
      <c r="G40" s="97"/>
      <c r="H40" s="28"/>
    </row>
    <row r="41" spans="1:8" ht="12.75">
      <c r="A41" s="90" t="s">
        <v>40</v>
      </c>
      <c r="B41" s="28"/>
      <c r="C41" s="28"/>
      <c r="D41" s="71"/>
      <c r="E41" s="91">
        <v>1336000</v>
      </c>
      <c r="F41" s="91">
        <v>1808000</v>
      </c>
      <c r="G41" s="91">
        <v>2240000</v>
      </c>
      <c r="H41" s="28"/>
    </row>
    <row r="42" spans="1:8" ht="12.75">
      <c r="A42" s="90" t="s">
        <v>41</v>
      </c>
      <c r="B42" s="28"/>
      <c r="C42" s="28"/>
      <c r="D42" s="71"/>
      <c r="E42" s="91">
        <v>670000</v>
      </c>
      <c r="F42" s="91">
        <v>1060000</v>
      </c>
      <c r="G42" s="91">
        <v>1400000</v>
      </c>
      <c r="H42" s="28"/>
    </row>
    <row r="43" spans="1:8" ht="12.75">
      <c r="A43" s="90" t="s">
        <v>42</v>
      </c>
      <c r="B43" s="28"/>
      <c r="C43" s="28"/>
      <c r="D43" s="71"/>
      <c r="E43" s="91">
        <v>610000</v>
      </c>
      <c r="F43" s="91">
        <v>820000</v>
      </c>
      <c r="G43" s="91">
        <v>1050000</v>
      </c>
      <c r="H43" s="28"/>
    </row>
    <row r="44" spans="1:8" ht="12.75">
      <c r="A44" s="90" t="s">
        <v>47</v>
      </c>
      <c r="B44" s="28"/>
      <c r="C44" s="28"/>
      <c r="D44" s="71"/>
      <c r="E44" s="92">
        <f>SUM(E41:E43)</f>
        <v>2616000</v>
      </c>
      <c r="F44" s="92">
        <f>SUM(F41:F43)</f>
        <v>3688000</v>
      </c>
      <c r="G44" s="92">
        <f>SUM(G41:G43)</f>
        <v>4690000</v>
      </c>
      <c r="H44" s="28"/>
    </row>
    <row r="45" spans="1:8" ht="12.75">
      <c r="A45" s="81" t="s">
        <v>31</v>
      </c>
      <c r="B45" s="72"/>
      <c r="C45" s="72"/>
      <c r="D45" s="73"/>
      <c r="E45" s="93">
        <f>E39+E44</f>
        <v>3466000</v>
      </c>
      <c r="F45" s="93">
        <f>F39+F44</f>
        <v>4788000</v>
      </c>
      <c r="G45" s="93">
        <f>G39+G44</f>
        <v>5990000</v>
      </c>
      <c r="H45" s="28"/>
    </row>
    <row r="46" spans="1:8" ht="10.5" customHeight="1">
      <c r="A46" s="94"/>
      <c r="B46" s="28"/>
      <c r="C46" s="28"/>
      <c r="D46" s="28"/>
      <c r="E46" s="95"/>
      <c r="F46" s="95"/>
      <c r="G46" s="28"/>
      <c r="H46" s="28"/>
    </row>
    <row r="47" spans="1:8" ht="80.25" customHeight="1">
      <c r="A47" s="98" t="s">
        <v>55</v>
      </c>
      <c r="B47" s="99"/>
      <c r="C47" s="99"/>
      <c r="D47" s="99"/>
      <c r="E47" s="99"/>
      <c r="F47" s="99"/>
      <c r="G47" s="99"/>
      <c r="H47" s="99"/>
    </row>
    <row r="48" spans="1:8" ht="67.5" customHeight="1">
      <c r="A48" s="98" t="s">
        <v>57</v>
      </c>
      <c r="B48" s="99"/>
      <c r="C48" s="99"/>
      <c r="D48" s="99"/>
      <c r="E48" s="99"/>
      <c r="F48" s="99"/>
      <c r="G48" s="99"/>
      <c r="H48" s="99"/>
    </row>
    <row r="49" spans="1:8" ht="12.75">
      <c r="A49" s="98" t="s">
        <v>49</v>
      </c>
      <c r="B49" s="99"/>
      <c r="C49" s="99"/>
      <c r="D49" s="99"/>
      <c r="E49" s="99"/>
      <c r="F49" s="99"/>
      <c r="G49" s="99"/>
      <c r="H49" s="99"/>
    </row>
    <row r="50" spans="1:8" ht="12.75">
      <c r="A50" s="79"/>
      <c r="B50" s="76"/>
      <c r="C50" s="76"/>
      <c r="D50" s="76"/>
      <c r="E50" s="76"/>
      <c r="F50" s="76"/>
      <c r="G50" s="76"/>
      <c r="H50" s="76"/>
    </row>
    <row r="51" spans="1:4" ht="12.75">
      <c r="A51" s="87" t="s">
        <v>29</v>
      </c>
      <c r="B51" s="82" t="s">
        <v>34</v>
      </c>
      <c r="C51" s="82" t="s">
        <v>56</v>
      </c>
      <c r="D51" s="82" t="s">
        <v>30</v>
      </c>
    </row>
    <row r="52" spans="1:4" ht="12.75">
      <c r="A52" s="82" t="s">
        <v>32</v>
      </c>
      <c r="B52" s="83">
        <v>500000</v>
      </c>
      <c r="C52" s="83">
        <v>550000</v>
      </c>
      <c r="D52" s="83">
        <v>600000</v>
      </c>
    </row>
    <row r="53" spans="1:4" ht="12.75">
      <c r="A53" s="84" t="s">
        <v>35</v>
      </c>
      <c r="B53" s="83">
        <v>100000</v>
      </c>
      <c r="C53" s="83">
        <v>150000</v>
      </c>
      <c r="D53" s="83">
        <v>200000</v>
      </c>
    </row>
    <row r="54" spans="1:4" ht="25.5">
      <c r="A54" s="85" t="s">
        <v>33</v>
      </c>
      <c r="B54" s="83">
        <v>150000</v>
      </c>
      <c r="C54" s="83">
        <v>200000</v>
      </c>
      <c r="D54" s="83">
        <v>250000</v>
      </c>
    </row>
    <row r="55" spans="1:4" ht="25.5">
      <c r="A55" s="85" t="s">
        <v>36</v>
      </c>
      <c r="B55" s="83">
        <v>100000</v>
      </c>
      <c r="C55" s="83">
        <v>200000</v>
      </c>
      <c r="D55" s="83">
        <v>250000</v>
      </c>
    </row>
    <row r="56" spans="1:4" ht="12.75">
      <c r="A56" s="86" t="s">
        <v>31</v>
      </c>
      <c r="B56" s="83">
        <f>SUM(B52:B55)</f>
        <v>850000</v>
      </c>
      <c r="C56" s="83">
        <f>SUM(C52:C55)</f>
        <v>1100000</v>
      </c>
      <c r="D56" s="83">
        <f>SUM(D52:D55)</f>
        <v>1300000</v>
      </c>
    </row>
  </sheetData>
  <sheetProtection/>
  <mergeCells count="7">
    <mergeCell ref="A47:H47"/>
    <mergeCell ref="A48:H48"/>
    <mergeCell ref="A49:H49"/>
    <mergeCell ref="A37:H37"/>
    <mergeCell ref="A34:H34"/>
    <mergeCell ref="A36:H36"/>
    <mergeCell ref="A35:H35"/>
  </mergeCells>
  <printOptions/>
  <pageMargins left="0.77" right="0.75" top="0.75" bottom="0.75" header="0.5" footer="0.5"/>
  <pageSetup fitToHeight="1" fitToWidth="1" horizontalDpi="600" verticalDpi="600" orientation="portrait" scale="66"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2014-01-08T21:39:16Z</cp:lastPrinted>
  <dcterms:created xsi:type="dcterms:W3CDTF">1999-06-02T23:29:55Z</dcterms:created>
  <dcterms:modified xsi:type="dcterms:W3CDTF">2014-01-14T21:35:22Z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ies>
</file>