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2505" windowWidth="11640" windowHeight="9120" tabRatio="945" activeTab="0"/>
  </bookViews>
  <sheets>
    <sheet name="Form C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'Form C'!$A$1:$G$41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<sst xmlns="http://schemas.openxmlformats.org/spreadsheetml/2006/main" count="53" uniqueCount="52">
  <si>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</si>
  <si>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</si>
  <si>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</si>
  <si>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</si>
  <si>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</si>
  <si>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</si>
  <si>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</si>
  <si>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</si>
  <si>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</si>
  <si>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</si>
  <si>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</si>
  <si>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</si>
  <si>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</si>
  <si>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</si>
  <si>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</si>
  <si>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</si>
  <si>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</si>
  <si>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 xml:space="preserve">2009 Revised  </t>
  </si>
  <si>
    <t>2009 Estimated</t>
  </si>
  <si>
    <t>* Operations Revenue</t>
  </si>
  <si>
    <t>* Sales Tax</t>
  </si>
  <si>
    <t>* Motor Vehicle Excise Tax</t>
  </si>
  <si>
    <t>* Capital Grants</t>
  </si>
  <si>
    <t>* Interest Income</t>
  </si>
  <si>
    <t>* Miscellaneous</t>
  </si>
  <si>
    <t>* Payments from Other Funds</t>
  </si>
  <si>
    <t>* Sound Transit Payments for Capital</t>
  </si>
  <si>
    <t>* Transit Division Operating</t>
  </si>
  <si>
    <t>* Support Divisions Operating</t>
  </si>
  <si>
    <t>* Capital Program</t>
  </si>
  <si>
    <t>* Cross Border Lease</t>
  </si>
  <si>
    <t>* Debt Service and Other</t>
  </si>
  <si>
    <t>Estimated Operating Underexpenditures</t>
  </si>
  <si>
    <t>Estimated Capital Underexpenditures</t>
  </si>
  <si>
    <t>* Long Term Debt</t>
  </si>
  <si>
    <t>* Short Term Debt</t>
  </si>
  <si>
    <t>* Balance Sheet Transactions</t>
  </si>
  <si>
    <t>* Operating Reserve</t>
  </si>
  <si>
    <t>* Fare Stabilization and Service Enhancement</t>
  </si>
  <si>
    <t>* Revenue Fleet Replacement</t>
  </si>
  <si>
    <t>Fund Name: Public Transportation Fund</t>
  </si>
  <si>
    <t>Fund Number: 464</t>
  </si>
  <si>
    <t>Prepared by:  Duncan Mitchell</t>
  </si>
  <si>
    <t>* Beginning Fund Balance in 2008 is equal to the total of investments/cash held by the fund on 12/31/07.</t>
  </si>
  <si>
    <t>Lower than projected 2008 YE fund balances.</t>
  </si>
  <si>
    <t xml:space="preserve">** In 2008 and 2009, the undesignated fund balance includes funds held in the Capital sub-fund.  </t>
  </si>
  <si>
    <t>*** 2008 actual Revenues, Expenditures and Ending Fund Balances are from the 14th month close.</t>
  </si>
  <si>
    <t>2008 Actual</t>
  </si>
  <si>
    <t>2009 Adopted + Sup</t>
  </si>
  <si>
    <t>Result of removing Alaskan Way Viaduct study funding.</t>
  </si>
  <si>
    <t>Date Prepared:  6/3/2009</t>
  </si>
  <si>
    <t>Remove funding for Alaskan Way Viaduct study (Proviso 2, Ordinance 15975).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</si>
</sst>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#,##0.0_);\(#,##0.0\)"/>
    <numFmt numFmtId="172" formatCode="#,##0.000_);\(#,##0.000\)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37" fontId="5" fillId="0" borderId="0" xfId="57" applyFont="1" applyBorder="1" applyAlignment="1">
      <alignment horizontal="centerContinuous" wrapText="1"/>
      <protection/>
    </xf>
    <xf numFmtId="37" fontId="2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57" applyFont="1" applyBorder="1" applyAlignment="1">
      <alignment horizontal="centerContinuous" wrapText="1"/>
      <protection/>
    </xf>
    <xf numFmtId="0" fontId="6" fillId="33" borderId="0" xfId="0" applyFont="1" applyFill="1" applyBorder="1" applyAlignment="1">
      <alignment horizontal="left"/>
    </xf>
    <xf numFmtId="37" fontId="5" fillId="0" borderId="0" xfId="57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6" fillId="0" borderId="0" xfId="57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4" fillId="0" borderId="0" xfId="57" applyFont="1" applyBorder="1" applyAlignment="1">
      <alignment horizontal="left"/>
      <protection/>
    </xf>
    <xf numFmtId="37" fontId="3" fillId="0" borderId="10" xfId="57" applyFont="1" applyBorder="1" applyAlignment="1">
      <alignment horizontal="left" wrapText="1"/>
      <protection/>
    </xf>
    <xf numFmtId="37" fontId="7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57" applyFont="1" applyBorder="1" applyAlignment="1">
      <alignment horizontal="centerContinuous" wrapText="1"/>
      <protection/>
    </xf>
    <xf numFmtId="37" fontId="4" fillId="33" borderId="11" xfId="57" applyFont="1" applyFill="1" applyBorder="1" applyAlignment="1" applyProtection="1">
      <alignment horizontal="left" wrapText="1"/>
      <protection/>
    </xf>
    <xf numFmtId="37" fontId="4" fillId="33" borderId="12" xfId="57" applyFont="1" applyFill="1" applyBorder="1" applyAlignment="1">
      <alignment horizontal="center" wrapText="1"/>
      <protection/>
    </xf>
    <xf numFmtId="37" fontId="4" fillId="33" borderId="13" xfId="57" applyFont="1" applyFill="1" applyBorder="1" applyAlignment="1">
      <alignment horizontal="center" wrapText="1"/>
      <protection/>
    </xf>
    <xf numFmtId="37" fontId="4" fillId="33" borderId="14" xfId="57" applyFont="1" applyFill="1" applyBorder="1" applyAlignment="1">
      <alignment horizontal="center" wrapText="1"/>
      <protection/>
    </xf>
    <xf numFmtId="37" fontId="4" fillId="33" borderId="15" xfId="57" applyFont="1" applyFill="1" applyBorder="1" applyAlignment="1">
      <alignment horizontal="center" wrapText="1"/>
      <protection/>
    </xf>
    <xf numFmtId="37" fontId="4" fillId="33" borderId="16" xfId="57" applyFont="1" applyFill="1" applyBorder="1" applyAlignment="1">
      <alignment horizontal="center" wrapText="1"/>
      <protection/>
    </xf>
    <xf numFmtId="37" fontId="4" fillId="33" borderId="11" xfId="57" applyFont="1" applyFill="1" applyBorder="1" applyAlignment="1">
      <alignment horizontal="center" wrapText="1"/>
      <protection/>
    </xf>
    <xf numFmtId="37" fontId="4" fillId="33" borderId="0" xfId="57" applyFont="1" applyFill="1" applyAlignment="1">
      <alignment horizontal="center" wrapText="1"/>
      <protection/>
    </xf>
    <xf numFmtId="0" fontId="6" fillId="33" borderId="0" xfId="0" applyFont="1" applyFill="1" applyAlignment="1">
      <alignment/>
    </xf>
    <xf numFmtId="37" fontId="4" fillId="0" borderId="11" xfId="57" applyFont="1" applyFill="1" applyBorder="1" applyAlignment="1">
      <alignment horizontal="left"/>
      <protection/>
    </xf>
    <xf numFmtId="164" fontId="4" fillId="0" borderId="11" xfId="42" applyNumberFormat="1" applyFont="1" applyFill="1" applyBorder="1" applyAlignment="1">
      <alignment/>
    </xf>
    <xf numFmtId="164" fontId="4" fillId="0" borderId="13" xfId="42" applyNumberFormat="1" applyFont="1" applyFill="1" applyBorder="1" applyAlignment="1">
      <alignment/>
    </xf>
    <xf numFmtId="164" fontId="4" fillId="0" borderId="17" xfId="42" applyNumberFormat="1" applyFont="1" applyFill="1" applyBorder="1" applyAlignment="1">
      <alignment/>
    </xf>
    <xf numFmtId="164" fontId="4" fillId="0" borderId="18" xfId="42" applyNumberFormat="1" applyFont="1" applyBorder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>
      <alignment/>
    </xf>
    <xf numFmtId="0" fontId="4" fillId="0" borderId="0" xfId="0" applyFont="1" applyAlignment="1">
      <alignment/>
    </xf>
    <xf numFmtId="37" fontId="4" fillId="0" borderId="19" xfId="57" applyFont="1" applyFill="1" applyBorder="1" applyAlignment="1">
      <alignment horizontal="left"/>
      <protection/>
    </xf>
    <xf numFmtId="164" fontId="6" fillId="0" borderId="19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164" fontId="6" fillId="0" borderId="21" xfId="42" applyNumberFormat="1" applyFont="1" applyBorder="1" applyAlignment="1">
      <alignment/>
    </xf>
    <xf numFmtId="164" fontId="6" fillId="0" borderId="22" xfId="42" applyNumberFormat="1" applyFont="1" applyBorder="1" applyAlignment="1">
      <alignment/>
    </xf>
    <xf numFmtId="164" fontId="9" fillId="0" borderId="21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164" fontId="6" fillId="0" borderId="23" xfId="42" applyNumberFormat="1" applyFont="1" applyBorder="1" applyAlignment="1">
      <alignment/>
    </xf>
    <xf numFmtId="164" fontId="9" fillId="0" borderId="19" xfId="42" applyNumberFormat="1" applyFont="1" applyBorder="1" applyAlignment="1">
      <alignment/>
    </xf>
    <xf numFmtId="164" fontId="6" fillId="0" borderId="19" xfId="42" applyNumberFormat="1" applyFont="1" applyBorder="1" applyAlignment="1">
      <alignment/>
    </xf>
    <xf numFmtId="164" fontId="6" fillId="0" borderId="20" xfId="42" applyNumberFormat="1" applyFont="1" applyFill="1" applyBorder="1" applyAlignment="1">
      <alignment horizontal="center"/>
    </xf>
    <xf numFmtId="37" fontId="4" fillId="0" borderId="24" xfId="57" applyFont="1" applyFill="1" applyBorder="1" applyAlignment="1">
      <alignment horizontal="left"/>
      <protection/>
    </xf>
    <xf numFmtId="164" fontId="4" fillId="0" borderId="24" xfId="42" applyNumberFormat="1" applyFont="1" applyFill="1" applyBorder="1" applyAlignment="1">
      <alignment/>
    </xf>
    <xf numFmtId="164" fontId="4" fillId="0" borderId="24" xfId="42" applyNumberFormat="1" applyFont="1" applyBorder="1" applyAlignment="1">
      <alignment/>
    </xf>
    <xf numFmtId="164" fontId="9" fillId="0" borderId="24" xfId="42" applyNumberFormat="1" applyFont="1" applyBorder="1" applyAlignment="1">
      <alignment/>
    </xf>
    <xf numFmtId="164" fontId="6" fillId="0" borderId="16" xfId="42" applyNumberFormat="1" applyFont="1" applyBorder="1" applyAlignment="1">
      <alignment/>
    </xf>
    <xf numFmtId="164" fontId="9" fillId="0" borderId="11" xfId="42" applyNumberFormat="1" applyFont="1" applyBorder="1" applyAlignment="1">
      <alignment/>
    </xf>
    <xf numFmtId="37" fontId="4" fillId="0" borderId="19" xfId="57" applyFont="1" applyFill="1" applyBorder="1" applyAlignment="1">
      <alignment horizontal="left"/>
      <protection/>
    </xf>
    <xf numFmtId="164" fontId="9" fillId="0" borderId="19" xfId="42" applyNumberFormat="1" applyFont="1" applyFill="1" applyBorder="1" applyAlignment="1" quotePrefix="1">
      <alignment/>
    </xf>
    <xf numFmtId="164" fontId="6" fillId="0" borderId="13" xfId="42" applyNumberFormat="1" applyFont="1" applyFill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2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4" fillId="0" borderId="19" xfId="42" applyNumberFormat="1" applyFont="1" applyFill="1" applyBorder="1" applyAlignment="1">
      <alignment/>
    </xf>
    <xf numFmtId="164" fontId="4" fillId="0" borderId="2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24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37" fontId="4" fillId="0" borderId="25" xfId="57" applyFont="1" applyFill="1" applyBorder="1" applyAlignment="1" quotePrefix="1">
      <alignment horizontal="left"/>
      <protection/>
    </xf>
    <xf numFmtId="164" fontId="6" fillId="0" borderId="11" xfId="42" applyNumberFormat="1" applyFont="1" applyFill="1" applyBorder="1" applyAlignment="1">
      <alignment/>
    </xf>
    <xf numFmtId="164" fontId="6" fillId="0" borderId="0" xfId="42" applyNumberFormat="1" applyFont="1" applyAlignment="1">
      <alignment horizontal="right"/>
    </xf>
    <xf numFmtId="37" fontId="3" fillId="0" borderId="0" xfId="57" applyFont="1" applyAlignment="1">
      <alignment horizontal="left"/>
      <protection/>
    </xf>
    <xf numFmtId="37" fontId="10" fillId="0" borderId="0" xfId="57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7" fontId="4" fillId="0" borderId="0" xfId="57" applyFont="1" applyBorder="1">
      <alignment/>
      <protection/>
    </xf>
    <xf numFmtId="37" fontId="6" fillId="0" borderId="0" xfId="57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37" fontId="6" fillId="0" borderId="19" xfId="57" applyFont="1" applyBorder="1" applyAlignment="1">
      <alignment horizontal="left"/>
      <protection/>
    </xf>
    <xf numFmtId="164" fontId="14" fillId="0" borderId="11" xfId="42" applyNumberFormat="1" applyFont="1" applyFill="1" applyBorder="1" applyAlignment="1">
      <alignment/>
    </xf>
    <xf numFmtId="164" fontId="14" fillId="0" borderId="24" xfId="42" applyNumberFormat="1" applyFont="1" applyBorder="1" applyAlignment="1">
      <alignment/>
    </xf>
    <xf numFmtId="37" fontId="4" fillId="0" borderId="21" xfId="57" applyFont="1" applyFill="1" applyBorder="1" applyAlignment="1">
      <alignment horizontal="left"/>
      <protection/>
    </xf>
    <xf numFmtId="164" fontId="9" fillId="34" borderId="21" xfId="42" applyNumberFormat="1" applyFont="1" applyFill="1" applyBorder="1" applyAlignment="1" quotePrefix="1">
      <alignment/>
    </xf>
    <xf numFmtId="164" fontId="6" fillId="0" borderId="21" xfId="42" applyNumberFormat="1" applyFont="1" applyFill="1" applyBorder="1" applyAlignment="1">
      <alignment/>
    </xf>
    <xf numFmtId="164" fontId="6" fillId="34" borderId="0" xfId="42" applyNumberFormat="1" applyFont="1" applyFill="1" applyBorder="1" applyAlignment="1">
      <alignment/>
    </xf>
    <xf numFmtId="37" fontId="4" fillId="0" borderId="24" xfId="57" applyFont="1" applyFill="1" applyBorder="1" applyAlignment="1">
      <alignment horizontal="left"/>
      <protection/>
    </xf>
    <xf numFmtId="164" fontId="9" fillId="34" borderId="24" xfId="42" applyNumberFormat="1" applyFont="1" applyFill="1" applyBorder="1" applyAlignment="1" quotePrefix="1">
      <alignment/>
    </xf>
    <xf numFmtId="164" fontId="6" fillId="0" borderId="10" xfId="42" applyNumberFormat="1" applyFont="1" applyFill="1" applyBorder="1" applyAlignment="1">
      <alignment/>
    </xf>
    <xf numFmtId="164" fontId="6" fillId="0" borderId="24" xfId="42" applyNumberFormat="1" applyFont="1" applyFill="1" applyBorder="1" applyAlignment="1">
      <alignment/>
    </xf>
    <xf numFmtId="164" fontId="6" fillId="34" borderId="10" xfId="42" applyNumberFormat="1" applyFont="1" applyFill="1" applyBorder="1" applyAlignment="1">
      <alignment/>
    </xf>
    <xf numFmtId="164" fontId="6" fillId="0" borderId="24" xfId="42" applyNumberFormat="1" applyFont="1" applyBorder="1" applyAlignment="1">
      <alignment/>
    </xf>
    <xf numFmtId="164" fontId="9" fillId="0" borderId="21" xfId="42" applyNumberFormat="1" applyFont="1" applyFill="1" applyBorder="1" applyAlignment="1">
      <alignment/>
    </xf>
    <xf numFmtId="164" fontId="9" fillId="0" borderId="19" xfId="42" applyNumberFormat="1" applyFont="1" applyFill="1" applyBorder="1" applyAlignment="1">
      <alignment/>
    </xf>
    <xf numFmtId="37" fontId="6" fillId="0" borderId="19" xfId="57" applyFont="1" applyBorder="1" applyAlignment="1" quotePrefix="1">
      <alignment horizontal="left"/>
      <protection/>
    </xf>
    <xf numFmtId="164" fontId="14" fillId="0" borderId="24" xfId="42" applyNumberFormat="1" applyFont="1" applyFill="1" applyBorder="1" applyAlignment="1">
      <alignment/>
    </xf>
    <xf numFmtId="164" fontId="4" fillId="0" borderId="11" xfId="42" applyNumberFormat="1" applyFont="1" applyBorder="1" applyAlignment="1">
      <alignment/>
    </xf>
    <xf numFmtId="164" fontId="6" fillId="0" borderId="11" xfId="42" applyNumberFormat="1" applyFont="1" applyBorder="1" applyAlignment="1">
      <alignment horizontal="right"/>
    </xf>
    <xf numFmtId="164" fontId="9" fillId="0" borderId="11" xfId="42" applyNumberFormat="1" applyFont="1" applyBorder="1" applyAlignment="1">
      <alignment horizontal="right"/>
    </xf>
    <xf numFmtId="164" fontId="9" fillId="0" borderId="19" xfId="42" applyNumberFormat="1" applyFont="1" applyBorder="1" applyAlignment="1">
      <alignment wrapText="1"/>
    </xf>
    <xf numFmtId="37" fontId="2" fillId="0" borderId="0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75" zoomScaleNormal="75" zoomScalePageLayoutView="0" workbookViewId="0" topLeftCell="A1">
      <selection activeCell="E59" sqref="E59"/>
    </sheetView>
  </sheetViews>
  <sheetFormatPr defaultColWidth="9.140625" defaultRowHeight="12.75"/>
  <cols>
    <col min="1" max="1" width="43.7109375" style="81" customWidth="1"/>
    <col min="2" max="2" width="14.7109375" style="4" customWidth="1"/>
    <col min="3" max="3" width="15.421875" style="18" customWidth="1"/>
    <col min="4" max="4" width="16.28125" style="4" customWidth="1"/>
    <col min="5" max="5" width="19.7109375" style="4" customWidth="1"/>
    <col min="6" max="6" width="20.7109375" style="4" customWidth="1"/>
    <col min="7" max="7" width="54.851562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07" t="s">
        <v>0</v>
      </c>
      <c r="B2" s="107"/>
      <c r="C2" s="107"/>
      <c r="D2" s="107"/>
      <c r="E2" s="107"/>
      <c r="F2" s="107"/>
      <c r="G2" s="107"/>
      <c r="H2" s="7"/>
    </row>
    <row r="3" spans="1:8" s="1" customFormat="1" ht="19.5" customHeight="1">
      <c r="A3" s="8" t="s">
        <v>40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41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42</v>
      </c>
      <c r="B5" s="10"/>
      <c r="C5" s="10"/>
      <c r="D5" s="10"/>
      <c r="E5" s="10"/>
      <c r="F5" s="15"/>
      <c r="G5" s="11" t="s">
        <v>50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1</v>
      </c>
      <c r="B7" s="21" t="s">
        <v>47</v>
      </c>
      <c r="C7" s="22" t="s">
        <v>48</v>
      </c>
      <c r="D7" s="23" t="s">
        <v>17</v>
      </c>
      <c r="E7" s="24" t="s">
        <v>18</v>
      </c>
      <c r="F7" s="25" t="s">
        <v>2</v>
      </c>
      <c r="G7" s="26" t="s">
        <v>3</v>
      </c>
      <c r="H7" s="27"/>
    </row>
    <row r="8" spans="1:9" s="36" customFormat="1" ht="15.75">
      <c r="A8" s="29" t="s">
        <v>4</v>
      </c>
      <c r="B8" s="30">
        <v>336591.81</v>
      </c>
      <c r="C8" s="31">
        <v>382586.573</v>
      </c>
      <c r="D8" s="31">
        <f>+B33</f>
        <v>380709.62299999985</v>
      </c>
      <c r="E8" s="32">
        <f>+D8</f>
        <v>380709.62299999985</v>
      </c>
      <c r="F8" s="33">
        <f>+E8-C8</f>
        <v>-1876.950000000128</v>
      </c>
      <c r="G8" s="55" t="s">
        <v>44</v>
      </c>
      <c r="H8" s="34"/>
      <c r="I8" s="35"/>
    </row>
    <row r="9" spans="1:9" s="45" customFormat="1" ht="15.75">
      <c r="A9" s="37" t="s">
        <v>5</v>
      </c>
      <c r="B9" s="38"/>
      <c r="C9" s="39"/>
      <c r="D9" s="39"/>
      <c r="E9" s="40"/>
      <c r="F9" s="41"/>
      <c r="G9" s="40"/>
      <c r="H9" s="43"/>
      <c r="I9" s="44"/>
    </row>
    <row r="10" spans="1:9" s="45" customFormat="1" ht="15.75">
      <c r="A10" s="86" t="s">
        <v>19</v>
      </c>
      <c r="B10" s="38">
        <f>99475.963+15218.341</f>
        <v>114694.304</v>
      </c>
      <c r="C10" s="39">
        <f>104380.666+18992.938</f>
        <v>123373.60399999999</v>
      </c>
      <c r="D10" s="39">
        <f>+C10</f>
        <v>123373.60399999999</v>
      </c>
      <c r="E10" s="39">
        <f>+D10</f>
        <v>123373.60399999999</v>
      </c>
      <c r="F10" s="46">
        <f aca="true" t="shared" si="0" ref="F10:F17">+E10-C10</f>
        <v>0</v>
      </c>
      <c r="G10" s="47"/>
      <c r="H10" s="43"/>
      <c r="I10" s="44"/>
    </row>
    <row r="11" spans="1:9" s="45" customFormat="1" ht="15.75">
      <c r="A11" s="86" t="s">
        <v>20</v>
      </c>
      <c r="B11" s="38">
        <v>445428.008</v>
      </c>
      <c r="C11" s="39">
        <v>442628.216</v>
      </c>
      <c r="D11" s="39">
        <f>+C11</f>
        <v>442628.216</v>
      </c>
      <c r="E11" s="39">
        <f aca="true" t="shared" si="1" ref="E11:E17">+D11</f>
        <v>442628.216</v>
      </c>
      <c r="F11" s="46">
        <f t="shared" si="0"/>
        <v>0</v>
      </c>
      <c r="G11" s="47"/>
      <c r="H11" s="43"/>
      <c r="I11" s="44"/>
    </row>
    <row r="12" spans="1:9" s="45" customFormat="1" ht="15.75">
      <c r="A12" s="86" t="s">
        <v>21</v>
      </c>
      <c r="B12" s="38"/>
      <c r="C12" s="39">
        <v>0</v>
      </c>
      <c r="D12" s="39">
        <f aca="true" t="shared" si="2" ref="D12:D17">+C12</f>
        <v>0</v>
      </c>
      <c r="E12" s="39">
        <f t="shared" si="1"/>
        <v>0</v>
      </c>
      <c r="F12" s="46">
        <f t="shared" si="0"/>
        <v>0</v>
      </c>
      <c r="G12" s="47"/>
      <c r="H12" s="43"/>
      <c r="I12" s="44"/>
    </row>
    <row r="13" spans="1:9" s="45" customFormat="1" ht="15.75">
      <c r="A13" s="86" t="s">
        <v>22</v>
      </c>
      <c r="B13" s="38">
        <v>92648.095</v>
      </c>
      <c r="C13" s="39">
        <v>88301.7</v>
      </c>
      <c r="D13" s="39">
        <f>+C13</f>
        <v>88301.7</v>
      </c>
      <c r="E13" s="39">
        <f t="shared" si="1"/>
        <v>88301.7</v>
      </c>
      <c r="F13" s="46">
        <f t="shared" si="0"/>
        <v>0</v>
      </c>
      <c r="G13" s="106"/>
      <c r="H13" s="43"/>
      <c r="I13" s="44"/>
    </row>
    <row r="14" spans="1:9" s="45" customFormat="1" ht="15.75">
      <c r="A14" s="86" t="s">
        <v>23</v>
      </c>
      <c r="B14" s="38">
        <v>7272.905</v>
      </c>
      <c r="C14" s="39">
        <v>7528.794</v>
      </c>
      <c r="D14" s="39">
        <f t="shared" si="2"/>
        <v>7528.794</v>
      </c>
      <c r="E14" s="39">
        <f t="shared" si="1"/>
        <v>7528.794</v>
      </c>
      <c r="F14" s="46">
        <f t="shared" si="0"/>
        <v>0</v>
      </c>
      <c r="G14" s="47"/>
      <c r="H14" s="43"/>
      <c r="I14" s="44"/>
    </row>
    <row r="15" spans="1:9" s="45" customFormat="1" ht="15.75">
      <c r="A15" s="86" t="s">
        <v>24</v>
      </c>
      <c r="B15" s="38">
        <v>11522.421</v>
      </c>
      <c r="C15" s="39">
        <v>35795.514</v>
      </c>
      <c r="D15" s="39">
        <f>+C15</f>
        <v>35795.514</v>
      </c>
      <c r="E15" s="39">
        <f t="shared" si="1"/>
        <v>35795.514</v>
      </c>
      <c r="F15" s="46">
        <f t="shared" si="0"/>
        <v>0</v>
      </c>
      <c r="G15" s="106"/>
      <c r="H15" s="43"/>
      <c r="I15" s="44"/>
    </row>
    <row r="16" spans="1:9" s="45" customFormat="1" ht="15.75">
      <c r="A16" s="86" t="s">
        <v>25</v>
      </c>
      <c r="B16" s="38">
        <v>51279.003</v>
      </c>
      <c r="C16" s="39">
        <v>68795.741</v>
      </c>
      <c r="D16" s="39">
        <f t="shared" si="2"/>
        <v>68795.741</v>
      </c>
      <c r="E16" s="39">
        <f t="shared" si="1"/>
        <v>68795.741</v>
      </c>
      <c r="F16" s="46">
        <f t="shared" si="0"/>
        <v>0</v>
      </c>
      <c r="G16" s="47"/>
      <c r="H16" s="43"/>
      <c r="I16" s="44"/>
    </row>
    <row r="17" spans="1:9" s="36" customFormat="1" ht="15.75">
      <c r="A17" s="86" t="s">
        <v>26</v>
      </c>
      <c r="B17" s="38">
        <v>4030.135</v>
      </c>
      <c r="C17" s="39">
        <v>3607.766</v>
      </c>
      <c r="D17" s="39">
        <f t="shared" si="2"/>
        <v>3607.766</v>
      </c>
      <c r="E17" s="39">
        <f t="shared" si="1"/>
        <v>3607.766</v>
      </c>
      <c r="F17" s="46">
        <f t="shared" si="0"/>
        <v>0</v>
      </c>
      <c r="G17" s="47"/>
      <c r="H17" s="34"/>
      <c r="I17" s="35"/>
    </row>
    <row r="18" spans="1:9" s="45" customFormat="1" ht="15.75">
      <c r="A18" s="29" t="s">
        <v>6</v>
      </c>
      <c r="B18" s="30">
        <f>SUM(B9:B17)</f>
        <v>726874.8709999999</v>
      </c>
      <c r="C18" s="30">
        <f>SUM(C10:C17)</f>
        <v>770031.335</v>
      </c>
      <c r="D18" s="30">
        <f>SUM(D10:D17)</f>
        <v>770031.335</v>
      </c>
      <c r="E18" s="30">
        <f>SUM(E10:E17)</f>
        <v>770031.335</v>
      </c>
      <c r="F18" s="30">
        <f>SUM(F10:F17)</f>
        <v>0</v>
      </c>
      <c r="G18" s="87"/>
      <c r="H18" s="43"/>
      <c r="I18" s="44"/>
    </row>
    <row r="19" spans="1:9" s="45" customFormat="1" ht="15.75">
      <c r="A19" s="37" t="s">
        <v>7</v>
      </c>
      <c r="B19" s="38"/>
      <c r="C19" s="39"/>
      <c r="D19" s="39"/>
      <c r="E19" s="48"/>
      <c r="F19" s="46"/>
      <c r="G19" s="47"/>
      <c r="H19" s="43"/>
      <c r="I19" s="44"/>
    </row>
    <row r="20" spans="1:9" s="45" customFormat="1" ht="15.75">
      <c r="A20" s="86" t="s">
        <v>27</v>
      </c>
      <c r="B20" s="38">
        <v>-544685.673</v>
      </c>
      <c r="C20" s="39">
        <v>-592214.62</v>
      </c>
      <c r="D20" s="39">
        <f aca="true" t="shared" si="3" ref="D20:E24">+C20</f>
        <v>-592214.62</v>
      </c>
      <c r="E20" s="39">
        <f t="shared" si="3"/>
        <v>-592214.62</v>
      </c>
      <c r="F20" s="46">
        <f aca="true" t="shared" si="4" ref="F20:F27">+E20-C20</f>
        <v>0</v>
      </c>
      <c r="G20" s="47"/>
      <c r="H20" s="43"/>
      <c r="I20" s="44"/>
    </row>
    <row r="21" spans="1:9" s="45" customFormat="1" ht="15.75">
      <c r="A21" s="86" t="s">
        <v>28</v>
      </c>
      <c r="B21" s="38">
        <v>-5548.23</v>
      </c>
      <c r="C21" s="39">
        <v>-6324.656</v>
      </c>
      <c r="D21" s="39">
        <f t="shared" si="3"/>
        <v>-6324.656</v>
      </c>
      <c r="E21" s="39">
        <f>+D21+250</f>
        <v>-6074.656</v>
      </c>
      <c r="F21" s="46">
        <f t="shared" si="4"/>
        <v>250</v>
      </c>
      <c r="G21" s="47" t="s">
        <v>51</v>
      </c>
      <c r="H21" s="43"/>
      <c r="I21" s="44"/>
    </row>
    <row r="22" spans="1:9" s="45" customFormat="1" ht="15.75">
      <c r="A22" s="86" t="s">
        <v>29</v>
      </c>
      <c r="B22" s="38">
        <v>-101553.964</v>
      </c>
      <c r="C22" s="39">
        <v>-174313.337</v>
      </c>
      <c r="D22" s="39">
        <f t="shared" si="3"/>
        <v>-174313.337</v>
      </c>
      <c r="E22" s="39">
        <f t="shared" si="3"/>
        <v>-174313.337</v>
      </c>
      <c r="F22" s="46">
        <f t="shared" si="4"/>
        <v>0</v>
      </c>
      <c r="G22" s="106"/>
      <c r="H22" s="43"/>
      <c r="I22" s="44"/>
    </row>
    <row r="23" spans="1:9" s="36" customFormat="1" ht="15.75">
      <c r="A23" s="86" t="s">
        <v>30</v>
      </c>
      <c r="B23" s="38">
        <v>0</v>
      </c>
      <c r="C23" s="39">
        <v>0</v>
      </c>
      <c r="D23" s="39">
        <f t="shared" si="3"/>
        <v>0</v>
      </c>
      <c r="E23" s="39">
        <f t="shared" si="3"/>
        <v>0</v>
      </c>
      <c r="F23" s="46">
        <f t="shared" si="4"/>
        <v>0</v>
      </c>
      <c r="G23" s="47"/>
      <c r="H23" s="34"/>
      <c r="I23" s="35"/>
    </row>
    <row r="24" spans="1:9" s="45" customFormat="1" ht="15.75">
      <c r="A24" s="86" t="s">
        <v>31</v>
      </c>
      <c r="B24" s="38">
        <v>-15118.913</v>
      </c>
      <c r="C24" s="49">
        <v>-15126.131</v>
      </c>
      <c r="D24" s="39">
        <f t="shared" si="3"/>
        <v>-15126.131</v>
      </c>
      <c r="E24" s="39">
        <f t="shared" si="3"/>
        <v>-15126.131</v>
      </c>
      <c r="F24" s="46">
        <f t="shared" si="4"/>
        <v>0</v>
      </c>
      <c r="G24" s="47"/>
      <c r="H24" s="43"/>
      <c r="I24" s="44"/>
    </row>
    <row r="25" spans="1:9" s="45" customFormat="1" ht="15.75">
      <c r="A25" s="50" t="s">
        <v>8</v>
      </c>
      <c r="B25" s="51">
        <f>SUM(B20:B24)</f>
        <v>-666906.78</v>
      </c>
      <c r="C25" s="51">
        <f>SUM(C20:C24)</f>
        <v>-787978.744</v>
      </c>
      <c r="D25" s="51">
        <f>SUM(D20:D24)</f>
        <v>-787978.744</v>
      </c>
      <c r="E25" s="51">
        <f>SUM(E20:E24)</f>
        <v>-787728.744</v>
      </c>
      <c r="F25" s="52">
        <f t="shared" si="4"/>
        <v>250</v>
      </c>
      <c r="G25" s="88"/>
      <c r="H25" s="43"/>
      <c r="I25" s="44"/>
    </row>
    <row r="26" spans="1:9" s="45" customFormat="1" ht="15.75">
      <c r="A26" s="89" t="s">
        <v>32</v>
      </c>
      <c r="B26" s="90"/>
      <c r="C26" s="61">
        <v>5068.905</v>
      </c>
      <c r="D26" s="91">
        <f>+C26</f>
        <v>5068.905</v>
      </c>
      <c r="E26" s="92">
        <f>+D26</f>
        <v>5068.905</v>
      </c>
      <c r="F26" s="40">
        <f t="shared" si="4"/>
        <v>0</v>
      </c>
      <c r="G26" s="42"/>
      <c r="H26" s="43"/>
      <c r="I26" s="44"/>
    </row>
    <row r="27" spans="1:9" s="45" customFormat="1" ht="15.75">
      <c r="A27" s="93" t="s">
        <v>33</v>
      </c>
      <c r="B27" s="94"/>
      <c r="C27" s="95">
        <v>7530.139</v>
      </c>
      <c r="D27" s="96">
        <f>+C27</f>
        <v>7530.139</v>
      </c>
      <c r="E27" s="97">
        <f>+D27</f>
        <v>7530.139</v>
      </c>
      <c r="F27" s="98">
        <f t="shared" si="4"/>
        <v>0</v>
      </c>
      <c r="G27" s="53"/>
      <c r="H27" s="43"/>
      <c r="I27" s="44"/>
    </row>
    <row r="28" spans="1:9" s="45" customFormat="1" ht="15.75">
      <c r="A28" s="56" t="s">
        <v>9</v>
      </c>
      <c r="B28" s="57"/>
      <c r="C28" s="38"/>
      <c r="D28" s="38"/>
      <c r="E28" s="38"/>
      <c r="F28" s="48"/>
      <c r="G28" s="47"/>
      <c r="H28" s="43"/>
      <c r="I28" s="44"/>
    </row>
    <row r="29" spans="1:102" s="60" customFormat="1" ht="15.75">
      <c r="A29" s="86" t="s">
        <v>34</v>
      </c>
      <c r="B29" s="38">
        <v>0</v>
      </c>
      <c r="C29" s="38"/>
      <c r="D29" s="38"/>
      <c r="E29" s="38">
        <f>+D29</f>
        <v>0</v>
      </c>
      <c r="F29" s="48">
        <f>+E29-C29</f>
        <v>0</v>
      </c>
      <c r="G29" s="47"/>
      <c r="H29" s="43"/>
      <c r="I29" s="43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</row>
    <row r="30" spans="1:9" s="45" customFormat="1" ht="15.75">
      <c r="A30" s="86" t="s">
        <v>35</v>
      </c>
      <c r="B30" s="57"/>
      <c r="C30" s="38"/>
      <c r="D30" s="38"/>
      <c r="E30" s="38">
        <f>+D30</f>
        <v>0</v>
      </c>
      <c r="F30" s="48">
        <f>+E30-C30</f>
        <v>0</v>
      </c>
      <c r="G30" s="47"/>
      <c r="H30" s="63"/>
      <c r="I30" s="44"/>
    </row>
    <row r="31" spans="1:9" s="45" customFormat="1" ht="15.75">
      <c r="A31" s="86" t="s">
        <v>36</v>
      </c>
      <c r="B31" s="38">
        <v>-15850.278</v>
      </c>
      <c r="C31" s="38">
        <v>1782.71</v>
      </c>
      <c r="D31" s="38">
        <f>+C31</f>
        <v>1782.71</v>
      </c>
      <c r="E31" s="38">
        <f>+D31</f>
        <v>1782.71</v>
      </c>
      <c r="F31" s="48">
        <f>+E31-C31</f>
        <v>0</v>
      </c>
      <c r="G31" s="47"/>
      <c r="H31" s="63"/>
      <c r="I31" s="44"/>
    </row>
    <row r="32" spans="1:9" s="45" customFormat="1" ht="15.75">
      <c r="A32" s="37" t="s">
        <v>10</v>
      </c>
      <c r="B32" s="38">
        <f>SUM(B28:B31)</f>
        <v>-15850.278</v>
      </c>
      <c r="C32" s="38">
        <f>SUM(C28:C31)</f>
        <v>1782.71</v>
      </c>
      <c r="D32" s="38">
        <f>SUM(D28:D31)</f>
        <v>1782.71</v>
      </c>
      <c r="E32" s="38">
        <f>SUM(E28:E31)</f>
        <v>1782.71</v>
      </c>
      <c r="F32" s="48">
        <f>+E32-C32</f>
        <v>0</v>
      </c>
      <c r="G32" s="47"/>
      <c r="H32" s="63"/>
      <c r="I32" s="44"/>
    </row>
    <row r="33" spans="1:9" s="36" customFormat="1" ht="15.75">
      <c r="A33" s="29" t="s">
        <v>11</v>
      </c>
      <c r="B33" s="58">
        <f>+B8+B18+B25+B26+B27+B32</f>
        <v>380709.62299999985</v>
      </c>
      <c r="C33" s="58">
        <f>+C8+C18+C25+C26+C27+C32</f>
        <v>379020.91799999995</v>
      </c>
      <c r="D33" s="58">
        <f>+D8+D18+D25+D26+D27+D32</f>
        <v>377143.968</v>
      </c>
      <c r="E33" s="58">
        <f>+E8+E18+E25+E26+E27+E32</f>
        <v>377393.968</v>
      </c>
      <c r="F33" s="54">
        <f>+E33-C33</f>
        <v>-1626.9499999999534</v>
      </c>
      <c r="G33" s="55"/>
      <c r="H33" s="69"/>
      <c r="I33" s="35"/>
    </row>
    <row r="34" spans="1:9" s="36" customFormat="1" ht="15.75">
      <c r="A34" s="56" t="s">
        <v>12</v>
      </c>
      <c r="B34" s="38">
        <v>0</v>
      </c>
      <c r="C34" s="39">
        <v>0</v>
      </c>
      <c r="D34" s="39">
        <v>0</v>
      </c>
      <c r="E34" s="61">
        <v>0</v>
      </c>
      <c r="F34" s="62"/>
      <c r="G34" s="99"/>
      <c r="H34" s="34"/>
      <c r="I34" s="35"/>
    </row>
    <row r="35" spans="1:9" s="45" customFormat="1" ht="15.75">
      <c r="A35" s="86" t="s">
        <v>37</v>
      </c>
      <c r="B35" s="38">
        <v>36730.174</v>
      </c>
      <c r="C35" s="39">
        <v>34765.564</v>
      </c>
      <c r="D35" s="39">
        <f>+C35</f>
        <v>34765.564</v>
      </c>
      <c r="E35" s="61">
        <f>+D35+250</f>
        <v>35015.564</v>
      </c>
      <c r="F35" s="64">
        <f aca="true" t="shared" si="5" ref="F35:F41">+E35-C35</f>
        <v>250</v>
      </c>
      <c r="G35" s="100" t="s">
        <v>49</v>
      </c>
      <c r="H35" s="72"/>
      <c r="I35" s="44"/>
    </row>
    <row r="36" spans="1:8" s="75" customFormat="1" ht="15.75">
      <c r="A36" s="101" t="s">
        <v>38</v>
      </c>
      <c r="B36" s="38">
        <v>0</v>
      </c>
      <c r="C36" s="39">
        <v>0</v>
      </c>
      <c r="D36" s="39">
        <v>0</v>
      </c>
      <c r="E36" s="61">
        <f>+D36</f>
        <v>0</v>
      </c>
      <c r="F36" s="64">
        <f t="shared" si="5"/>
        <v>0</v>
      </c>
      <c r="G36" s="100"/>
      <c r="H36" s="74"/>
    </row>
    <row r="37" spans="1:8" s="75" customFormat="1" ht="15.75">
      <c r="A37" s="86" t="s">
        <v>39</v>
      </c>
      <c r="B37" s="38">
        <v>202820.038</v>
      </c>
      <c r="C37" s="39">
        <v>247151.566</v>
      </c>
      <c r="D37" s="39">
        <f>+C37</f>
        <v>247151.566</v>
      </c>
      <c r="E37" s="61">
        <f>+D37</f>
        <v>247151.566</v>
      </c>
      <c r="F37" s="64">
        <f t="shared" si="5"/>
        <v>0</v>
      </c>
      <c r="G37" s="100"/>
      <c r="H37" s="76"/>
    </row>
    <row r="38" spans="1:8" s="75" customFormat="1" ht="14.25" customHeight="1">
      <c r="A38" s="86" t="s">
        <v>30</v>
      </c>
      <c r="B38" s="38">
        <v>0</v>
      </c>
      <c r="C38" s="39">
        <v>0</v>
      </c>
      <c r="D38" s="39">
        <v>0</v>
      </c>
      <c r="E38" s="61">
        <f>+D38</f>
        <v>0</v>
      </c>
      <c r="F38" s="64">
        <f t="shared" si="5"/>
        <v>0</v>
      </c>
      <c r="G38" s="100"/>
      <c r="H38" s="76"/>
    </row>
    <row r="39" spans="1:8" s="75" customFormat="1" ht="14.25" customHeight="1">
      <c r="A39" s="56" t="s">
        <v>13</v>
      </c>
      <c r="B39" s="65">
        <f>SUM(B34:B38)</f>
        <v>239550.212</v>
      </c>
      <c r="C39" s="66">
        <f>SUM(C34:C38)</f>
        <v>281917.13</v>
      </c>
      <c r="D39" s="66">
        <f>SUM(D34:D38)</f>
        <v>281917.13</v>
      </c>
      <c r="E39" s="67">
        <f>SUM(E34:E38)</f>
        <v>282167.13</v>
      </c>
      <c r="F39" s="68">
        <f t="shared" si="5"/>
        <v>250</v>
      </c>
      <c r="G39" s="102"/>
      <c r="H39" s="76"/>
    </row>
    <row r="40" spans="1:8" s="45" customFormat="1" ht="15" customHeight="1">
      <c r="A40" s="29" t="s">
        <v>14</v>
      </c>
      <c r="B40" s="31">
        <f>+B33-B39</f>
        <v>141159.41099999985</v>
      </c>
      <c r="C40" s="31">
        <f>+C33-C39</f>
        <v>97103.78799999994</v>
      </c>
      <c r="D40" s="31">
        <f>+D33-D39</f>
        <v>95226.83799999999</v>
      </c>
      <c r="E40" s="31">
        <f>+E33-E39</f>
        <v>95226.83799999999</v>
      </c>
      <c r="F40" s="103">
        <f t="shared" si="5"/>
        <v>-1876.9499999999534</v>
      </c>
      <c r="G40" s="55"/>
      <c r="H40" s="78"/>
    </row>
    <row r="41" spans="1:8" s="45" customFormat="1" ht="16.5" thickBot="1">
      <c r="A41" s="70" t="s">
        <v>15</v>
      </c>
      <c r="B41" s="71">
        <f>+B35+B36+B37</f>
        <v>239550.212</v>
      </c>
      <c r="C41" s="71">
        <f>+C35+C36+C37</f>
        <v>281917.13</v>
      </c>
      <c r="D41" s="71">
        <f>+D35+D36+D37</f>
        <v>281917.13</v>
      </c>
      <c r="E41" s="71">
        <f>+E35+E36+E37</f>
        <v>282167.13</v>
      </c>
      <c r="F41" s="104">
        <f t="shared" si="5"/>
        <v>250</v>
      </c>
      <c r="G41" s="105"/>
      <c r="H41" s="59"/>
    </row>
    <row r="42" spans="1:8" s="45" customFormat="1" ht="15.75">
      <c r="A42" s="73" t="s">
        <v>16</v>
      </c>
      <c r="B42" s="74"/>
      <c r="C42" s="74"/>
      <c r="D42" s="74"/>
      <c r="E42" s="74"/>
      <c r="F42" s="75"/>
      <c r="G42" s="76"/>
      <c r="H42" s="59"/>
    </row>
    <row r="43" spans="1:8" s="45" customFormat="1" ht="15.75">
      <c r="A43" s="73" t="s">
        <v>43</v>
      </c>
      <c r="B43" s="79"/>
      <c r="C43" s="80"/>
      <c r="D43" s="79"/>
      <c r="E43" s="79"/>
      <c r="F43" s="79"/>
      <c r="G43" s="76"/>
      <c r="H43" s="59"/>
    </row>
    <row r="44" spans="1:8" s="45" customFormat="1" ht="15.75">
      <c r="A44" s="73" t="s">
        <v>45</v>
      </c>
      <c r="B44" s="59"/>
      <c r="C44" s="77"/>
      <c r="D44" s="59"/>
      <c r="E44" s="78"/>
      <c r="F44" s="78"/>
      <c r="G44" s="76"/>
      <c r="H44" s="59"/>
    </row>
    <row r="45" spans="1:8" ht="15.75">
      <c r="A45" s="73" t="s">
        <v>46</v>
      </c>
      <c r="B45" s="79"/>
      <c r="C45" s="80"/>
      <c r="D45" s="79"/>
      <c r="E45" s="79"/>
      <c r="F45" s="79"/>
      <c r="G45" s="84"/>
      <c r="H45" s="85"/>
    </row>
    <row r="46" spans="2:8" ht="15">
      <c r="B46" s="82"/>
      <c r="C46" s="83"/>
      <c r="D46" s="82"/>
      <c r="E46" s="82"/>
      <c r="F46" s="82"/>
      <c r="G46" s="84"/>
      <c r="H46" s="85"/>
    </row>
    <row r="47" spans="2:8" ht="15">
      <c r="B47" s="82"/>
      <c r="C47" s="83"/>
      <c r="D47" s="82"/>
      <c r="E47" s="82"/>
      <c r="F47" s="82"/>
      <c r="G47" s="84"/>
      <c r="H47" s="85"/>
    </row>
    <row r="48" spans="2:8" ht="15">
      <c r="B48" s="82"/>
      <c r="C48" s="83"/>
      <c r="D48" s="82"/>
      <c r="E48" s="82"/>
      <c r="F48" s="82"/>
      <c r="G48" s="84"/>
      <c r="H48" s="85"/>
    </row>
    <row r="49" ht="12.75">
      <c r="G49" s="84"/>
    </row>
    <row r="50" ht="12.75">
      <c r="G50" s="84"/>
    </row>
    <row r="51" ht="12.75">
      <c r="G51" s="84"/>
    </row>
    <row r="52" ht="12.75">
      <c r="G52" s="84"/>
    </row>
    <row r="53" ht="12.75">
      <c r="G53" s="84"/>
    </row>
    <row r="54" ht="12.75">
      <c r="G54" s="84"/>
    </row>
    <row r="55" ht="12.75">
      <c r="G55" s="84"/>
    </row>
    <row r="56" ht="12.75">
      <c r="G56" s="84"/>
    </row>
    <row r="57" ht="12.75">
      <c r="G57" s="84"/>
    </row>
    <row r="58" ht="12.75">
      <c r="G58" s="84"/>
    </row>
    <row r="59" ht="12.75">
      <c r="G59" s="84"/>
    </row>
    <row r="60" ht="12.75">
      <c r="G60" s="84"/>
    </row>
    <row r="61" ht="12.75">
      <c r="G61" s="84"/>
    </row>
    <row r="62" ht="12.75">
      <c r="G62" s="84"/>
    </row>
    <row r="63" ht="12.75">
      <c r="G63" s="84"/>
    </row>
    <row r="64" ht="12.75">
      <c r="G64" s="84"/>
    </row>
    <row r="65" ht="12.75">
      <c r="G65" s="84"/>
    </row>
    <row r="66" ht="12.75">
      <c r="G66" s="84"/>
    </row>
    <row r="67" ht="12.75">
      <c r="G67" s="84"/>
    </row>
    <row r="68" ht="12.75">
      <c r="G68" s="84"/>
    </row>
    <row r="69" ht="12.75">
      <c r="G69" s="84"/>
    </row>
    <row r="70" ht="12.75">
      <c r="G70" s="84"/>
    </row>
    <row r="71" ht="12.75">
      <c r="G71" s="84"/>
    </row>
    <row r="72" ht="12.75">
      <c r="G72" s="84"/>
    </row>
    <row r="73" ht="12.75">
      <c r="G73" s="84"/>
    </row>
    <row r="74" ht="12.75">
      <c r="G74" s="84"/>
    </row>
    <row r="75" ht="12.75">
      <c r="G75" s="84"/>
    </row>
    <row r="76" ht="12.75">
      <c r="G76" s="84"/>
    </row>
    <row r="77" ht="12.75">
      <c r="G77" s="84"/>
    </row>
    <row r="78" ht="12.75">
      <c r="G78" s="84"/>
    </row>
    <row r="79" ht="12.75">
      <c r="G79" s="84"/>
    </row>
    <row r="80" ht="12.75">
      <c r="G80" s="84"/>
    </row>
    <row r="81" ht="12.75">
      <c r="G81" s="84"/>
    </row>
    <row r="82" ht="12.75">
      <c r="G82" s="84"/>
    </row>
    <row r="83" ht="12.75">
      <c r="G83" s="84"/>
    </row>
    <row r="84" ht="12.75">
      <c r="G84" s="84"/>
    </row>
    <row r="85" ht="12.75">
      <c r="G85" s="84"/>
    </row>
    <row r="86" ht="12.75">
      <c r="G86" s="84"/>
    </row>
    <row r="87" ht="12.75">
      <c r="G87" s="84"/>
    </row>
    <row r="88" ht="12.75">
      <c r="G88" s="84"/>
    </row>
    <row r="89" ht="12.75">
      <c r="G89" s="84"/>
    </row>
    <row r="90" ht="12.75">
      <c r="G90" s="84"/>
    </row>
    <row r="91" ht="12.75">
      <c r="G91" s="84"/>
    </row>
    <row r="92" ht="12.75">
      <c r="G92" s="84"/>
    </row>
    <row r="93" ht="12.75">
      <c r="G93" s="84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</sheetData>
  <sheetProtection/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2009-04-15T17:36:33Z</cp:lastPrinted>
  <dcterms:created xsi:type="dcterms:W3CDTF">2006-04-10T21:55:54Z</dcterms:created>
  <dcterms:modified xsi:type="dcterms:W3CDTF">2009-06-11T16:37:51Z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