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All Changes (2)" sheetId="1" r:id="rId1"/>
    <sheet name="All Changes" sheetId="2" r:id="rId2"/>
    <sheet name="CX" sheetId="3" r:id="rId3"/>
    <sheet name="Non-CX" sheetId="4" r:id="rId4"/>
  </sheets>
  <definedNames>
    <definedName name="_xlnm.Print_Area" localSheetId="3">'Non-CX'!$A$1:$J$137</definedName>
    <definedName name="_xlnm.Print_Titles" localSheetId="1">'All Changes'!$1:$1</definedName>
    <definedName name="_xlnm.Print_Titles" localSheetId="0">'All Changes (2)'!$1:$1</definedName>
    <definedName name="_xlnm.Print_Titles" localSheetId="3">'Non-CX'!$1:$1</definedName>
  </definedNames>
  <calcPr fullCalcOnLoad="1"/>
</workbook>
</file>

<file path=xl/sharedStrings.xml><?xml version="1.0" encoding="utf-8"?>
<sst xmlns="http://schemas.openxmlformats.org/spreadsheetml/2006/main" count="1008" uniqueCount="286">
  <si>
    <t>FundName</t>
  </si>
  <si>
    <t>Fund</t>
  </si>
  <si>
    <t>Appro</t>
  </si>
  <si>
    <t>Appro Name</t>
  </si>
  <si>
    <t>Budget Reappropriation</t>
  </si>
  <si>
    <t>Supplemental</t>
  </si>
  <si>
    <t>Technical</t>
  </si>
  <si>
    <t>Revenues</t>
  </si>
  <si>
    <t>current expense</t>
  </si>
  <si>
    <t>0010</t>
  </si>
  <si>
    <t>0530</t>
  </si>
  <si>
    <t>District Court</t>
  </si>
  <si>
    <t>S201</t>
  </si>
  <si>
    <t>Additional District Court Staff</t>
  </si>
  <si>
    <t>0540</t>
  </si>
  <si>
    <t>Judicial Administration</t>
  </si>
  <si>
    <t>BR01</t>
  </si>
  <si>
    <t>Drug Court Program</t>
  </si>
  <si>
    <t>BR02</t>
  </si>
  <si>
    <t>0630</t>
  </si>
  <si>
    <t>Boundary Review Board</t>
  </si>
  <si>
    <t>T201</t>
  </si>
  <si>
    <t>Class Comp Reclass Salary Correction</t>
  </si>
  <si>
    <t>0656</t>
  </si>
  <si>
    <t>Internal Support</t>
  </si>
  <si>
    <t>UAC Reallocation</t>
  </si>
  <si>
    <t>0820</t>
  </si>
  <si>
    <t>Jail Health</t>
  </si>
  <si>
    <t>Methadone Treatment for Opiate-Addicted Inmates</t>
  </si>
  <si>
    <t>0910</t>
  </si>
  <si>
    <t>Adult &amp; Juvenile Detention</t>
  </si>
  <si>
    <t>Intake Services Unit</t>
  </si>
  <si>
    <t>fund transfers</t>
  </si>
  <si>
    <t>0015</t>
  </si>
  <si>
    <t>0681</t>
  </si>
  <si>
    <t>CFSA Transfers</t>
  </si>
  <si>
    <t>Adopted Ordinance Technical Correction</t>
  </si>
  <si>
    <t>T203</t>
  </si>
  <si>
    <t>FTE Count Correction</t>
  </si>
  <si>
    <t>road</t>
  </si>
  <si>
    <t>1030</t>
  </si>
  <si>
    <t>0730</t>
  </si>
  <si>
    <t>Roads</t>
  </si>
  <si>
    <t>Reappropriation of Budget Authority to support interfund transfers for a Landmarks Coordinator</t>
  </si>
  <si>
    <t>CX Overhead Rate Adjustment</t>
  </si>
  <si>
    <t>river improvement</t>
  </si>
  <si>
    <t>1050</t>
  </si>
  <si>
    <t>0740</t>
  </si>
  <si>
    <t>River Improvement</t>
  </si>
  <si>
    <t>Alternate FEMA Project-Equipment Purchase</t>
  </si>
  <si>
    <t>emergency medical</t>
  </si>
  <si>
    <t>1190</t>
  </si>
  <si>
    <t>0830</t>
  </si>
  <si>
    <t>Emergency Medical Services (EMS)</t>
  </si>
  <si>
    <t>Web-Based Emergency Medical Dispatch Guidelines Development</t>
  </si>
  <si>
    <t>Carry-Over for the Reginal Data Collection Project</t>
  </si>
  <si>
    <t>water and land resources</t>
  </si>
  <si>
    <t>1210</t>
  </si>
  <si>
    <t>0741</t>
  </si>
  <si>
    <t>Water &amp; Land Resources (WLRD)</t>
  </si>
  <si>
    <t>FTE authority transfer to DNRP</t>
  </si>
  <si>
    <t>S202</t>
  </si>
  <si>
    <t>King Conservation District Operating Projects</t>
  </si>
  <si>
    <t>rural drainage</t>
  </si>
  <si>
    <t>1211</t>
  </si>
  <si>
    <t>0845</t>
  </si>
  <si>
    <t>Rural Drainage</t>
  </si>
  <si>
    <t>afis</t>
  </si>
  <si>
    <t>1220</t>
  </si>
  <si>
    <t>0208</t>
  </si>
  <si>
    <t>Automated Fingerprint Identification System (AFIS)</t>
  </si>
  <si>
    <t>alcoholism and substance abuse</t>
  </si>
  <si>
    <t>1260</t>
  </si>
  <si>
    <t>0960</t>
  </si>
  <si>
    <t>MHCADS - Alcoholism and Substance Abuse</t>
  </si>
  <si>
    <t>local hazardous waste</t>
  </si>
  <si>
    <t>1280</t>
  </si>
  <si>
    <t>0860</t>
  </si>
  <si>
    <t>Local Hazardous Waste</t>
  </si>
  <si>
    <t>Gilmore Research Group Telephone Survey</t>
  </si>
  <si>
    <t>noxious weed</t>
  </si>
  <si>
    <t>1311</t>
  </si>
  <si>
    <t>0384</t>
  </si>
  <si>
    <t>Noxious Weed Control Program</t>
  </si>
  <si>
    <t>development and environmental services</t>
  </si>
  <si>
    <t>1340</t>
  </si>
  <si>
    <t>0325</t>
  </si>
  <si>
    <t>Development &amp; Environmental Svcs. (DDES)</t>
  </si>
  <si>
    <t>parks and recreation</t>
  </si>
  <si>
    <t>1450</t>
  </si>
  <si>
    <t>0640</t>
  </si>
  <si>
    <t>Parks and Recreation</t>
  </si>
  <si>
    <t>public health</t>
  </si>
  <si>
    <t>1800</t>
  </si>
  <si>
    <t>0800</t>
  </si>
  <si>
    <t>Public Health</t>
  </si>
  <si>
    <t>Modular Furniture for 6th &amp; 7th Floors of KCCF - Jail Health</t>
  </si>
  <si>
    <t>Wellcon Report Upgrade Medical Equipment</t>
  </si>
  <si>
    <t>BR03</t>
  </si>
  <si>
    <t>Legend Data Systems Patient ID Card</t>
  </si>
  <si>
    <t>BR04</t>
  </si>
  <si>
    <t>Children &amp; Family Commission Project Lift-Off Opportunity Funds</t>
  </si>
  <si>
    <t>BR05</t>
  </si>
  <si>
    <t>Mental Health &amp; Health Education Svcs for Ingraham Teen Health Ctr</t>
  </si>
  <si>
    <t>BR06</t>
  </si>
  <si>
    <t>HIPAA Compliance with Admin., Physical, &amp; Technical Safeguards</t>
  </si>
  <si>
    <t>BR07</t>
  </si>
  <si>
    <t>CDC Urban Research</t>
  </si>
  <si>
    <t>BR08</t>
  </si>
  <si>
    <t>Healthy Homes II</t>
  </si>
  <si>
    <t>BR09</t>
  </si>
  <si>
    <t>Allies Against Asthma</t>
  </si>
  <si>
    <t>BR10</t>
  </si>
  <si>
    <t>Ryan White-AIDS-I-S</t>
  </si>
  <si>
    <t>BR11</t>
  </si>
  <si>
    <t>Sexual Health Information Program  (SHIP) Contract</t>
  </si>
  <si>
    <t>City of Seattle Council Changes to the Adopted Budget</t>
  </si>
  <si>
    <t>solid waste</t>
  </si>
  <si>
    <t>4040</t>
  </si>
  <si>
    <t>0381</t>
  </si>
  <si>
    <t>Natural Resources and Parks Administration</t>
  </si>
  <si>
    <t>HR Service Delivery Manager</t>
  </si>
  <si>
    <t>0720</t>
  </si>
  <si>
    <t>Solid Waste</t>
  </si>
  <si>
    <t>Brownsfields New Assessment Grant</t>
  </si>
  <si>
    <t>WTD/SWD Coordinated Organics Projects</t>
  </si>
  <si>
    <t>airport</t>
  </si>
  <si>
    <t>4290</t>
  </si>
  <si>
    <t>0710</t>
  </si>
  <si>
    <t>Airport</t>
  </si>
  <si>
    <t>water quality</t>
  </si>
  <si>
    <t>4610</t>
  </si>
  <si>
    <t>4000M</t>
  </si>
  <si>
    <t>Wastewater Treatment</t>
  </si>
  <si>
    <t>public transportation</t>
  </si>
  <si>
    <t>4640</t>
  </si>
  <si>
    <t>5000M</t>
  </si>
  <si>
    <t>Transit</t>
  </si>
  <si>
    <t>5010M</t>
  </si>
  <si>
    <t>DOT Director's Office</t>
  </si>
  <si>
    <t>Air Quality Manager</t>
  </si>
  <si>
    <t>safety and workers compensation</t>
  </si>
  <si>
    <t>5420</t>
  </si>
  <si>
    <t>0666</t>
  </si>
  <si>
    <t>Safety and Claims Management</t>
  </si>
  <si>
    <t>Contingency Account for Safety &amp; Claims Mgmt</t>
  </si>
  <si>
    <t>financial services fund</t>
  </si>
  <si>
    <t>5450</t>
  </si>
  <si>
    <t>0138</t>
  </si>
  <si>
    <t>Finance and Business Operations</t>
  </si>
  <si>
    <t>gis</t>
  </si>
  <si>
    <t>5481</t>
  </si>
  <si>
    <t>3180M</t>
  </si>
  <si>
    <t>Geographic Information Systems (GIS)</t>
  </si>
  <si>
    <t>dcfm-internal service</t>
  </si>
  <si>
    <t>5511</t>
  </si>
  <si>
    <t>0601</t>
  </si>
  <si>
    <t>Facilities Management - Internal Service Fund</t>
  </si>
  <si>
    <t>Restore 2004 Facilities funding for Landmarks Coordinator</t>
  </si>
  <si>
    <t>clark contract administration</t>
  </si>
  <si>
    <t>1371</t>
  </si>
  <si>
    <t>0071</t>
  </si>
  <si>
    <t>OMB/Clark Contract Administration</t>
  </si>
  <si>
    <t>Clark Reappropriation</t>
  </si>
  <si>
    <t>llebg 1999 lbvx8880</t>
  </si>
  <si>
    <t>2150</t>
  </si>
  <si>
    <t>2159</t>
  </si>
  <si>
    <t>LLEBG 1999LBVX8880 Grants II</t>
  </si>
  <si>
    <t>Grant Supplemental Appropriation Request</t>
  </si>
  <si>
    <t>wastewater treatment bond reserve</t>
  </si>
  <si>
    <t>3617</t>
  </si>
  <si>
    <t>3617M</t>
  </si>
  <si>
    <t>Waste Water Treatment Reserve Bond Account 108</t>
  </si>
  <si>
    <t>West Point Settlement Payment</t>
  </si>
  <si>
    <t>Change Item Code</t>
  </si>
  <si>
    <t>Change Item Title</t>
  </si>
  <si>
    <t>Proposed Expenditures</t>
  </si>
  <si>
    <t>Proposed FTEs</t>
  </si>
  <si>
    <t>Proposed Term Limited Positions</t>
  </si>
  <si>
    <t>0010 Total</t>
  </si>
  <si>
    <t>0015 Total</t>
  </si>
  <si>
    <t>1030 Total</t>
  </si>
  <si>
    <t>1050 Total</t>
  </si>
  <si>
    <t>1190 Total</t>
  </si>
  <si>
    <t>1210 Total</t>
  </si>
  <si>
    <t>1211 Total</t>
  </si>
  <si>
    <t>1220 Total</t>
  </si>
  <si>
    <t>1260 Total</t>
  </si>
  <si>
    <t>1280 Total</t>
  </si>
  <si>
    <t>1311 Total</t>
  </si>
  <si>
    <t>1340 Total</t>
  </si>
  <si>
    <t>1450 Total</t>
  </si>
  <si>
    <t>1800 Total</t>
  </si>
  <si>
    <t>4040 Total</t>
  </si>
  <si>
    <t>4290 Total</t>
  </si>
  <si>
    <t>4610 Total</t>
  </si>
  <si>
    <t>4640 Total</t>
  </si>
  <si>
    <t>5420 Total</t>
  </si>
  <si>
    <t>5450 Total</t>
  </si>
  <si>
    <t>5481 Total</t>
  </si>
  <si>
    <t>5511 Total</t>
  </si>
  <si>
    <t>1371 Total</t>
  </si>
  <si>
    <t>2150 Total</t>
  </si>
  <si>
    <t>3617 Total</t>
  </si>
  <si>
    <t>Grand Total</t>
  </si>
  <si>
    <t>0530 Total</t>
  </si>
  <si>
    <t>0540 Total</t>
  </si>
  <si>
    <t>0630 Total</t>
  </si>
  <si>
    <t>0656 Total</t>
  </si>
  <si>
    <t>0820 Total</t>
  </si>
  <si>
    <t>0910 Total</t>
  </si>
  <si>
    <t>0681 Total</t>
  </si>
  <si>
    <t>0730 Total</t>
  </si>
  <si>
    <t>0740 Total</t>
  </si>
  <si>
    <t>0830 Total</t>
  </si>
  <si>
    <t>0741 Total</t>
  </si>
  <si>
    <t>0845 Total</t>
  </si>
  <si>
    <t>0208 Total</t>
  </si>
  <si>
    <t>0960 Total</t>
  </si>
  <si>
    <t>0860 Total</t>
  </si>
  <si>
    <t>0384 Total</t>
  </si>
  <si>
    <t>0325 Total</t>
  </si>
  <si>
    <t>0640 Total</t>
  </si>
  <si>
    <t>0800 Total</t>
  </si>
  <si>
    <t>0381 Total</t>
  </si>
  <si>
    <t>0720 Total</t>
  </si>
  <si>
    <t>0710 Total</t>
  </si>
  <si>
    <t>4000M Total</t>
  </si>
  <si>
    <t>5000M Total</t>
  </si>
  <si>
    <t>5010M Total</t>
  </si>
  <si>
    <t>0666 Total</t>
  </si>
  <si>
    <t>0138 Total</t>
  </si>
  <si>
    <t>3180M Total</t>
  </si>
  <si>
    <t>0601 Total</t>
  </si>
  <si>
    <t>0071 Total</t>
  </si>
  <si>
    <t>2159 Total</t>
  </si>
  <si>
    <t>3617M Total</t>
  </si>
  <si>
    <t>TOTAL:</t>
  </si>
  <si>
    <t>TOTAL NON-CX</t>
  </si>
  <si>
    <t>current espense</t>
  </si>
  <si>
    <t>GG CX Transfers</t>
  </si>
  <si>
    <t>Surplus vehicle donations</t>
  </si>
  <si>
    <t>Total</t>
  </si>
  <si>
    <t>LELO contract</t>
  </si>
  <si>
    <t>Community Services</t>
  </si>
  <si>
    <t>Elder Friends Grant</t>
  </si>
  <si>
    <t>University Dist. YouthCtr</t>
  </si>
  <si>
    <t>Northlake CC carryover</t>
  </si>
  <si>
    <t xml:space="preserve"> Total Non-CX</t>
  </si>
  <si>
    <t>Prosecuting Attorney</t>
  </si>
  <si>
    <t>Maury Island Litigation</t>
  </si>
  <si>
    <t>Wallingford CC carryover</t>
  </si>
  <si>
    <t>FW Kiwanis carryover</t>
  </si>
  <si>
    <t>Star Lake Improvement carryover</t>
  </si>
  <si>
    <t>World Class Aquatic Foundation carryover</t>
  </si>
  <si>
    <t>Museum of Flight carryover</t>
  </si>
  <si>
    <t>BFM Striking Amendment</t>
  </si>
  <si>
    <t>Sno Valley Adult Day Health</t>
  </si>
  <si>
    <t>Wash. Adult Day Grant (Hold for 3rd Quarter ?????)</t>
  </si>
  <si>
    <t>Striking Amendment Section</t>
  </si>
  <si>
    <t>CX Carryover</t>
  </si>
  <si>
    <t>Appropriation Unit Name</t>
  </si>
  <si>
    <t>Non-CX Carryover</t>
  </si>
  <si>
    <t xml:space="preserve">TOTAL CX CARRYOVER: </t>
  </si>
  <si>
    <t xml:space="preserve">TOTAL NON-CX CARRYOVER: </t>
  </si>
  <si>
    <t>CX Supplementals</t>
  </si>
  <si>
    <t>UAC Cost Reallocation</t>
  </si>
  <si>
    <t xml:space="preserve">TOTAL CX SUPPLEMENTALS: </t>
  </si>
  <si>
    <t>Non-CX Supplementals</t>
  </si>
  <si>
    <t xml:space="preserve">TOTAL NON-CX SUPPLEMENTALS: </t>
  </si>
  <si>
    <t>Technical Corrections</t>
  </si>
  <si>
    <t xml:space="preserve">TOTAL TECHNICAL CORRECTIONS: </t>
  </si>
  <si>
    <t>GRAND TOTAL:</t>
  </si>
  <si>
    <t xml:space="preserve">   TOTAL CX</t>
  </si>
  <si>
    <t xml:space="preserve">   TOTAL NON-CX</t>
  </si>
  <si>
    <t>Federal Way Kiwanis carryover</t>
  </si>
  <si>
    <t>Thomas Jefferson High (reprogrammed from Northlake CC) carryover</t>
  </si>
  <si>
    <t>Federal Way High (reprogrammed from Star Lake Improvement) carryover</t>
  </si>
  <si>
    <t>Todd Beamer High School Foundation (funded from World Class Aquatic carryover)</t>
  </si>
  <si>
    <t>University District Youth Center</t>
  </si>
  <si>
    <t>Fusion Homeless Women's Housing</t>
  </si>
  <si>
    <t xml:space="preserve">Elder Friends Northwest </t>
  </si>
  <si>
    <t xml:space="preserve">Washington Adult Day Services  </t>
  </si>
  <si>
    <t>Outside Legal Counsel to Support Maury Island Litigation</t>
  </si>
  <si>
    <t>Additional District Court Staff for Call Center and Efficiency Training</t>
  </si>
  <si>
    <t>Surplus Vehicle Donation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</si>
</sst>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9" fontId="0" fillId="0" borderId="0" xfId="15" applyNumberFormat="1" applyAlignment="1">
      <alignment/>
    </xf>
    <xf numFmtId="3" fontId="0" fillId="0" borderId="0" xfId="15" applyNumberFormat="1" applyAlignment="1">
      <alignment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NumberFormat="1" applyFont="1" applyBorder="1" applyAlignment="1">
      <alignment/>
    </xf>
    <xf numFmtId="3" fontId="0" fillId="0" borderId="1" xfId="15" applyNumberFormat="1" applyBorder="1" applyAlignment="1">
      <alignment/>
    </xf>
    <xf numFmtId="39" fontId="0" fillId="0" borderId="1" xfId="15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3" fontId="0" fillId="0" borderId="2" xfId="15" applyNumberFormat="1" applyBorder="1" applyAlignment="1">
      <alignment/>
    </xf>
    <xf numFmtId="39" fontId="0" fillId="0" borderId="2" xfId="15" applyNumberFormat="1" applyBorder="1" applyAlignment="1">
      <alignment/>
    </xf>
    <xf numFmtId="0" fontId="1" fillId="0" borderId="2" xfId="0" applyFont="1" applyBorder="1" applyAlignment="1">
      <alignment/>
    </xf>
    <xf numFmtId="3" fontId="1" fillId="2" borderId="0" xfId="15" applyNumberFormat="1" applyFont="1" applyFill="1" applyAlignment="1">
      <alignment horizontal="right" wrapText="1"/>
    </xf>
    <xf numFmtId="39" fontId="1" fillId="2" borderId="0" xfId="15" applyNumberFormat="1" applyFont="1" applyFill="1" applyAlignment="1">
      <alignment horizontal="right" wrapText="1"/>
    </xf>
    <xf numFmtId="0" fontId="1" fillId="0" borderId="0" xfId="0" applyFont="1" applyAlignment="1">
      <alignment/>
    </xf>
    <xf numFmtId="3" fontId="1" fillId="0" borderId="0" xfId="15" applyNumberFormat="1" applyFont="1" applyAlignment="1">
      <alignment/>
    </xf>
    <xf numFmtId="39" fontId="1" fillId="0" borderId="0" xfId="15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/>
    </xf>
    <xf numFmtId="3" fontId="0" fillId="0" borderId="0" xfId="15" applyNumberFormat="1" applyBorder="1" applyAlignment="1">
      <alignment/>
    </xf>
    <xf numFmtId="39" fontId="0" fillId="0" borderId="0" xfId="15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15" applyNumberFormat="1" applyFont="1" applyBorder="1" applyAlignment="1">
      <alignment/>
    </xf>
    <xf numFmtId="39" fontId="1" fillId="0" borderId="2" xfId="15" applyNumberFormat="1" applyFont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3" fontId="0" fillId="3" borderId="2" xfId="15" applyNumberFormat="1" applyFill="1" applyBorder="1" applyAlignment="1">
      <alignment/>
    </xf>
    <xf numFmtId="39" fontId="0" fillId="3" borderId="2" xfId="15" applyNumberFormat="1" applyFill="1" applyBorder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3" fontId="0" fillId="0" borderId="3" xfId="15" applyNumberFormat="1" applyBorder="1" applyAlignment="1">
      <alignment/>
    </xf>
    <xf numFmtId="39" fontId="0" fillId="0" borderId="3" xfId="15" applyNumberForma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3" fontId="0" fillId="0" borderId="4" xfId="15" applyNumberFormat="1" applyBorder="1" applyAlignment="1">
      <alignment/>
    </xf>
    <xf numFmtId="3" fontId="1" fillId="0" borderId="1" xfId="15" applyNumberFormat="1" applyFont="1" applyBorder="1" applyAlignment="1">
      <alignment/>
    </xf>
    <xf numFmtId="39" fontId="0" fillId="0" borderId="4" xfId="15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1" xfId="15" applyNumberFormat="1" applyFont="1" applyBorder="1" applyAlignment="1">
      <alignment/>
    </xf>
    <xf numFmtId="49" fontId="0" fillId="0" borderId="0" xfId="0" applyNumberFormat="1" applyAlignment="1">
      <alignment/>
    </xf>
    <xf numFmtId="3" fontId="0" fillId="0" borderId="0" xfId="15" applyNumberFormat="1" applyAlignment="1">
      <alignment/>
    </xf>
    <xf numFmtId="39" fontId="0" fillId="0" borderId="0" xfId="15" applyNumberFormat="1" applyAlignment="1">
      <alignment/>
    </xf>
    <xf numFmtId="3" fontId="0" fillId="0" borderId="0" xfId="15" applyNumberFormat="1" applyBorder="1" applyAlignment="1">
      <alignment/>
    </xf>
    <xf numFmtId="39" fontId="0" fillId="0" borderId="0" xfId="15" applyNumberFormat="1" applyBorder="1" applyAlignment="1">
      <alignment/>
    </xf>
    <xf numFmtId="3" fontId="0" fillId="0" borderId="3" xfId="15" applyNumberFormat="1" applyBorder="1" applyAlignment="1">
      <alignment/>
    </xf>
    <xf numFmtId="39" fontId="0" fillId="0" borderId="3" xfId="15" applyNumberFormat="1" applyBorder="1" applyAlignment="1">
      <alignment/>
    </xf>
    <xf numFmtId="0" fontId="1" fillId="4" borderId="5" xfId="0" applyFont="1" applyFill="1" applyBorder="1" applyAlignment="1">
      <alignment wrapText="1"/>
    </xf>
    <xf numFmtId="3" fontId="1" fillId="4" borderId="5" xfId="15" applyNumberFormat="1" applyFont="1" applyFill="1" applyBorder="1" applyAlignment="1">
      <alignment horizontal="right" wrapText="1"/>
    </xf>
    <xf numFmtId="39" fontId="1" fillId="4" borderId="5" xfId="15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3" fontId="1" fillId="0" borderId="0" xfId="15" applyNumberFormat="1" applyFont="1" applyFill="1" applyAlignment="1">
      <alignment horizontal="right" wrapText="1"/>
    </xf>
    <xf numFmtId="39" fontId="1" fillId="0" borderId="0" xfId="15" applyNumberFormat="1" applyFont="1" applyFill="1" applyAlignment="1">
      <alignment horizontal="right" wrapText="1"/>
    </xf>
    <xf numFmtId="0" fontId="1" fillId="4" borderId="0" xfId="0" applyFont="1" applyFill="1" applyAlignment="1">
      <alignment/>
    </xf>
    <xf numFmtId="3" fontId="1" fillId="4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15" applyNumberFormat="1" applyFont="1" applyFill="1" applyAlignment="1">
      <alignment/>
    </xf>
    <xf numFmtId="39" fontId="1" fillId="4" borderId="0" xfId="15" applyNumberFormat="1" applyFont="1" applyFill="1" applyAlignment="1">
      <alignment/>
    </xf>
    <xf numFmtId="0" fontId="0" fillId="4" borderId="0" xfId="0" applyFill="1" applyAlignment="1">
      <alignment/>
    </xf>
    <xf numFmtId="3" fontId="0" fillId="4" borderId="0" xfId="15" applyNumberFormat="1" applyFill="1" applyAlignment="1">
      <alignment/>
    </xf>
    <xf numFmtId="39" fontId="0" fillId="4" borderId="0" xfId="15" applyNumberFormat="1" applyFill="1" applyAlignment="1">
      <alignment/>
    </xf>
    <xf numFmtId="0" fontId="1" fillId="0" borderId="0" xfId="0" applyFont="1" applyBorder="1" applyAlignment="1">
      <alignment/>
    </xf>
    <xf numFmtId="3" fontId="1" fillId="4" borderId="1" xfId="15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39" fontId="1" fillId="0" borderId="1" xfId="15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="75" zoomScaleNormal="75" workbookViewId="0" topLeftCell="C1">
      <selection activeCell="F75" sqref="F75"/>
    </sheetView>
  </sheetViews>
  <sheetFormatPr defaultColWidth="9.140625" defaultRowHeight="12.75" outlineLevelRow="3"/>
  <cols>
    <col min="1" max="1" width="12.8515625" style="72" customWidth="1"/>
    <col min="2" max="2" width="23.00390625" style="0" customWidth="1"/>
    <col min="3" max="3" width="70.8515625" style="0" customWidth="1"/>
    <col min="4" max="4" width="13.57421875" style="48" customWidth="1"/>
    <col min="5" max="5" width="12.8515625" style="48" customWidth="1"/>
    <col min="6" max="6" width="11.8515625" style="48" bestFit="1" customWidth="1"/>
    <col min="7" max="7" width="12.140625" style="49" customWidth="1"/>
    <col min="8" max="8" width="10.7109375" style="49" customWidth="1"/>
  </cols>
  <sheetData>
    <row r="1" spans="1:8" s="3" customFormat="1" ht="51">
      <c r="A1" s="75" t="s">
        <v>259</v>
      </c>
      <c r="B1" s="3" t="s">
        <v>261</v>
      </c>
      <c r="C1" s="3" t="s">
        <v>175</v>
      </c>
      <c r="D1" s="15" t="s">
        <v>176</v>
      </c>
      <c r="E1" s="15" t="s">
        <v>256</v>
      </c>
      <c r="F1" s="15" t="s">
        <v>7</v>
      </c>
      <c r="G1" s="16" t="s">
        <v>177</v>
      </c>
      <c r="H1" s="16" t="s">
        <v>178</v>
      </c>
    </row>
    <row r="2" spans="1:8" s="57" customFormat="1" ht="12.75">
      <c r="A2" s="76"/>
      <c r="D2" s="58"/>
      <c r="E2" s="58"/>
      <c r="F2" s="58"/>
      <c r="G2" s="59"/>
      <c r="H2" s="59"/>
    </row>
    <row r="3" spans="1:8" s="54" customFormat="1" ht="12.75">
      <c r="A3" s="77"/>
      <c r="B3" s="54" t="s">
        <v>260</v>
      </c>
      <c r="D3" s="55"/>
      <c r="E3" s="55"/>
      <c r="F3" s="55"/>
      <c r="G3" s="56"/>
      <c r="H3" s="56"/>
    </row>
    <row r="4" spans="1:8" ht="12.75" outlineLevel="3">
      <c r="A4" s="72">
        <v>6</v>
      </c>
      <c r="B4" t="s">
        <v>15</v>
      </c>
      <c r="C4" t="s">
        <v>17</v>
      </c>
      <c r="D4" s="48">
        <v>320000</v>
      </c>
      <c r="E4" s="48">
        <v>320000</v>
      </c>
      <c r="F4" s="48">
        <v>0</v>
      </c>
      <c r="G4" s="49">
        <v>0</v>
      </c>
      <c r="H4" s="49">
        <v>0</v>
      </c>
    </row>
    <row r="5" spans="1:8" ht="12.75" outlineLevel="3">
      <c r="A5" s="72">
        <v>6</v>
      </c>
      <c r="B5" t="s">
        <v>15</v>
      </c>
      <c r="C5" t="s">
        <v>17</v>
      </c>
      <c r="D5" s="48">
        <v>50000</v>
      </c>
      <c r="E5" s="48">
        <v>50000</v>
      </c>
      <c r="F5" s="48">
        <v>0</v>
      </c>
      <c r="G5" s="49">
        <v>0</v>
      </c>
      <c r="H5" s="49">
        <v>0</v>
      </c>
    </row>
    <row r="6" spans="1:8" ht="12.75" outlineLevel="3">
      <c r="A6" s="72">
        <v>11</v>
      </c>
      <c r="B6" t="s">
        <v>30</v>
      </c>
      <c r="C6" t="s">
        <v>31</v>
      </c>
      <c r="D6" s="48">
        <v>50000</v>
      </c>
      <c r="E6" s="48">
        <v>50000</v>
      </c>
      <c r="F6" s="48">
        <v>0</v>
      </c>
      <c r="G6" s="51">
        <v>0</v>
      </c>
      <c r="H6" s="51">
        <v>0</v>
      </c>
    </row>
    <row r="7" spans="1:8" s="36" customFormat="1" ht="12.75" outlineLevel="2">
      <c r="A7" s="73">
        <v>12</v>
      </c>
      <c r="B7" s="20" t="s">
        <v>244</v>
      </c>
      <c r="C7" s="20" t="s">
        <v>251</v>
      </c>
      <c r="D7" s="50">
        <v>0</v>
      </c>
      <c r="E7" s="50">
        <v>10000</v>
      </c>
      <c r="F7" s="48">
        <v>0</v>
      </c>
      <c r="G7" s="51"/>
      <c r="H7" s="51"/>
    </row>
    <row r="8" spans="1:8" s="20" customFormat="1" ht="12.75" outlineLevel="2">
      <c r="A8" s="73">
        <v>12</v>
      </c>
      <c r="B8" s="45" t="s">
        <v>244</v>
      </c>
      <c r="C8" s="45" t="s">
        <v>276</v>
      </c>
      <c r="D8" s="50">
        <v>0</v>
      </c>
      <c r="E8" s="50">
        <v>500</v>
      </c>
      <c r="F8" s="48">
        <v>0</v>
      </c>
      <c r="G8" s="51"/>
      <c r="H8" s="51"/>
    </row>
    <row r="9" spans="1:8" s="20" customFormat="1" ht="12.75" outlineLevel="2">
      <c r="A9" s="73">
        <v>12</v>
      </c>
      <c r="B9" s="45" t="s">
        <v>244</v>
      </c>
      <c r="C9" s="45" t="s">
        <v>275</v>
      </c>
      <c r="D9" s="50">
        <v>0</v>
      </c>
      <c r="E9" s="50">
        <v>1500</v>
      </c>
      <c r="F9" s="48">
        <v>0</v>
      </c>
      <c r="G9" s="51"/>
      <c r="H9" s="51"/>
    </row>
    <row r="10" spans="1:8" s="20" customFormat="1" ht="12.75" outlineLevel="2">
      <c r="A10" s="73">
        <v>12</v>
      </c>
      <c r="B10" s="45" t="s">
        <v>244</v>
      </c>
      <c r="C10" s="45" t="s">
        <v>277</v>
      </c>
      <c r="D10" s="50">
        <v>0</v>
      </c>
      <c r="E10" s="50">
        <v>500</v>
      </c>
      <c r="F10" s="48">
        <v>0</v>
      </c>
      <c r="G10" s="51"/>
      <c r="H10" s="51"/>
    </row>
    <row r="11" spans="1:8" s="20" customFormat="1" ht="12.75" outlineLevel="2">
      <c r="A11" s="73">
        <v>12</v>
      </c>
      <c r="B11" s="45" t="s">
        <v>244</v>
      </c>
      <c r="C11" s="45" t="s">
        <v>254</v>
      </c>
      <c r="D11" s="50">
        <v>0</v>
      </c>
      <c r="E11" s="50">
        <v>1000</v>
      </c>
      <c r="F11" s="48">
        <v>0</v>
      </c>
      <c r="G11" s="51"/>
      <c r="H11" s="51"/>
    </row>
    <row r="12" spans="1:8" s="20" customFormat="1" ht="12.75" outlineLevel="2">
      <c r="A12" s="73">
        <v>12</v>
      </c>
      <c r="B12" s="45" t="s">
        <v>244</v>
      </c>
      <c r="C12" s="45" t="s">
        <v>278</v>
      </c>
      <c r="D12" s="50">
        <v>0</v>
      </c>
      <c r="E12" s="50">
        <v>500</v>
      </c>
      <c r="F12" s="48">
        <v>0</v>
      </c>
      <c r="G12" s="51"/>
      <c r="H12" s="51"/>
    </row>
    <row r="13" spans="1:8" s="20" customFormat="1" ht="12.75" outlineLevel="2">
      <c r="A13" s="73">
        <v>13</v>
      </c>
      <c r="B13" s="20" t="s">
        <v>244</v>
      </c>
      <c r="C13" s="20" t="s">
        <v>255</v>
      </c>
      <c r="D13" s="50">
        <v>0</v>
      </c>
      <c r="E13" s="50">
        <v>30000</v>
      </c>
      <c r="F13" s="48">
        <v>0</v>
      </c>
      <c r="G13" s="51"/>
      <c r="H13" s="51"/>
    </row>
    <row r="14" ht="12.75" outlineLevel="3"/>
    <row r="15" spans="1:8" s="35" customFormat="1" ht="12.75" outlineLevel="3">
      <c r="A15" s="78"/>
      <c r="C15" s="70" t="s">
        <v>263</v>
      </c>
      <c r="D15" s="69">
        <f>SUM(D4:D14)</f>
        <v>420000</v>
      </c>
      <c r="E15" s="69">
        <f>SUM(E4:E14)</f>
        <v>464000</v>
      </c>
      <c r="F15" s="69">
        <f>SUM(F4:F14)</f>
        <v>0</v>
      </c>
      <c r="G15" s="71"/>
      <c r="H15" s="71"/>
    </row>
    <row r="16" spans="1:8" s="17" customFormat="1" ht="12.75" outlineLevel="3">
      <c r="A16" s="79"/>
      <c r="C16" s="62"/>
      <c r="D16" s="63"/>
      <c r="E16" s="63"/>
      <c r="F16" s="18"/>
      <c r="G16" s="19"/>
      <c r="H16" s="19"/>
    </row>
    <row r="17" spans="1:8" s="17" customFormat="1" ht="12.75" outlineLevel="3">
      <c r="A17" s="79"/>
      <c r="C17" s="62"/>
      <c r="D17" s="63"/>
      <c r="E17" s="63"/>
      <c r="F17" s="18"/>
      <c r="G17" s="19"/>
      <c r="H17" s="19"/>
    </row>
    <row r="18" spans="1:8" s="60" customFormat="1" ht="12.75" outlineLevel="3">
      <c r="A18" s="80"/>
      <c r="B18" s="60" t="s">
        <v>262</v>
      </c>
      <c r="D18" s="61"/>
      <c r="E18" s="61"/>
      <c r="F18" s="61"/>
      <c r="G18" s="64"/>
      <c r="H18" s="64"/>
    </row>
    <row r="19" ht="12.75" outlineLevel="3"/>
    <row r="20" spans="1:8" ht="12.75" outlineLevel="3">
      <c r="A20" s="72">
        <v>15</v>
      </c>
      <c r="B20" t="s">
        <v>42</v>
      </c>
      <c r="C20" t="s">
        <v>43</v>
      </c>
      <c r="D20" s="48">
        <v>77815</v>
      </c>
      <c r="E20" s="48">
        <v>77815</v>
      </c>
      <c r="F20" s="48">
        <v>0</v>
      </c>
      <c r="G20" s="49">
        <v>0</v>
      </c>
      <c r="H20" s="49">
        <v>0</v>
      </c>
    </row>
    <row r="21" spans="1:8" ht="12.75" outlineLevel="3">
      <c r="A21" s="72">
        <v>17</v>
      </c>
      <c r="B21" t="s">
        <v>53</v>
      </c>
      <c r="C21" t="s">
        <v>54</v>
      </c>
      <c r="D21" s="48">
        <v>58000</v>
      </c>
      <c r="E21" s="48">
        <v>58000</v>
      </c>
      <c r="F21" s="48">
        <v>0</v>
      </c>
      <c r="G21" s="49">
        <v>0</v>
      </c>
      <c r="H21" s="49">
        <v>0</v>
      </c>
    </row>
    <row r="22" spans="1:8" ht="12.75" outlineLevel="3">
      <c r="A22" s="72">
        <v>17</v>
      </c>
      <c r="B22" t="s">
        <v>53</v>
      </c>
      <c r="C22" t="s">
        <v>55</v>
      </c>
      <c r="D22" s="48">
        <v>72000</v>
      </c>
      <c r="E22" s="48">
        <v>72000</v>
      </c>
      <c r="F22" s="48">
        <v>0</v>
      </c>
      <c r="G22" s="49">
        <v>0</v>
      </c>
      <c r="H22" s="49">
        <v>0</v>
      </c>
    </row>
    <row r="23" spans="1:8" ht="12.75" outlineLevel="3">
      <c r="A23" s="72">
        <v>22</v>
      </c>
      <c r="B23" t="s">
        <v>78</v>
      </c>
      <c r="C23" t="s">
        <v>79</v>
      </c>
      <c r="D23" s="48">
        <v>25000</v>
      </c>
      <c r="E23" s="48">
        <v>25000</v>
      </c>
      <c r="F23" s="48">
        <v>0</v>
      </c>
      <c r="G23" s="49">
        <v>0</v>
      </c>
      <c r="H23" s="49">
        <v>0</v>
      </c>
    </row>
    <row r="24" spans="1:8" ht="12.75" outlineLevel="3">
      <c r="A24" s="72">
        <v>24</v>
      </c>
      <c r="B24" t="s">
        <v>87</v>
      </c>
      <c r="C24" t="s">
        <v>43</v>
      </c>
      <c r="D24" s="48">
        <v>10465</v>
      </c>
      <c r="E24" s="48">
        <v>10465</v>
      </c>
      <c r="F24" s="48">
        <v>0</v>
      </c>
      <c r="G24" s="49">
        <v>0</v>
      </c>
      <c r="H24" s="49">
        <v>0</v>
      </c>
    </row>
    <row r="25" spans="1:8" ht="12.75" outlineLevel="3">
      <c r="A25" s="72">
        <v>26</v>
      </c>
      <c r="B25" t="s">
        <v>95</v>
      </c>
      <c r="C25" t="s">
        <v>96</v>
      </c>
      <c r="D25" s="48">
        <v>200000</v>
      </c>
      <c r="E25" s="48">
        <v>200000</v>
      </c>
      <c r="F25" s="48">
        <v>0</v>
      </c>
      <c r="G25" s="49">
        <v>0</v>
      </c>
      <c r="H25" s="49">
        <v>0</v>
      </c>
    </row>
    <row r="26" spans="1:8" ht="12.75" outlineLevel="3">
      <c r="A26" s="72">
        <v>26</v>
      </c>
      <c r="B26" t="s">
        <v>95</v>
      </c>
      <c r="C26" t="s">
        <v>97</v>
      </c>
      <c r="D26" s="48">
        <v>179000</v>
      </c>
      <c r="E26" s="48">
        <v>179000</v>
      </c>
      <c r="F26" s="48">
        <v>0</v>
      </c>
      <c r="G26" s="49">
        <v>0</v>
      </c>
      <c r="H26" s="49">
        <v>0</v>
      </c>
    </row>
    <row r="27" spans="1:8" ht="12.75" outlineLevel="3">
      <c r="A27" s="72">
        <v>26</v>
      </c>
      <c r="B27" t="s">
        <v>95</v>
      </c>
      <c r="C27" t="s">
        <v>99</v>
      </c>
      <c r="D27" s="48">
        <v>12561</v>
      </c>
      <c r="E27" s="48">
        <v>12561</v>
      </c>
      <c r="F27" s="48">
        <v>0</v>
      </c>
      <c r="G27" s="49">
        <v>0</v>
      </c>
      <c r="H27" s="49">
        <v>0</v>
      </c>
    </row>
    <row r="28" spans="1:8" ht="12.75" outlineLevel="3">
      <c r="A28" s="72">
        <v>26</v>
      </c>
      <c r="B28" t="s">
        <v>95</v>
      </c>
      <c r="C28" t="s">
        <v>101</v>
      </c>
      <c r="D28" s="48">
        <v>22200</v>
      </c>
      <c r="E28" s="48">
        <v>22200</v>
      </c>
      <c r="F28" s="48">
        <v>0</v>
      </c>
      <c r="G28" s="49">
        <v>0</v>
      </c>
      <c r="H28" s="49">
        <v>0</v>
      </c>
    </row>
    <row r="29" spans="1:8" ht="12.75" outlineLevel="3">
      <c r="A29" s="72">
        <v>26</v>
      </c>
      <c r="B29" t="s">
        <v>95</v>
      </c>
      <c r="C29" t="s">
        <v>103</v>
      </c>
      <c r="D29" s="48">
        <v>17991</v>
      </c>
      <c r="E29" s="48">
        <v>17991</v>
      </c>
      <c r="F29" s="48">
        <v>0</v>
      </c>
      <c r="G29" s="49">
        <v>0</v>
      </c>
      <c r="H29" s="49">
        <v>0</v>
      </c>
    </row>
    <row r="30" spans="1:8" ht="12.75" outlineLevel="3">
      <c r="A30" s="72">
        <v>26</v>
      </c>
      <c r="B30" t="s">
        <v>95</v>
      </c>
      <c r="C30" t="s">
        <v>105</v>
      </c>
      <c r="D30" s="48">
        <v>32520</v>
      </c>
      <c r="E30" s="48">
        <v>32520</v>
      </c>
      <c r="F30" s="48">
        <v>0</v>
      </c>
      <c r="G30" s="49">
        <v>0</v>
      </c>
      <c r="H30" s="49">
        <v>0</v>
      </c>
    </row>
    <row r="31" spans="1:8" ht="12.75" outlineLevel="3">
      <c r="A31" s="72">
        <v>26</v>
      </c>
      <c r="B31" t="s">
        <v>95</v>
      </c>
      <c r="C31" t="s">
        <v>107</v>
      </c>
      <c r="D31" s="48">
        <v>61755</v>
      </c>
      <c r="E31" s="48">
        <v>61755</v>
      </c>
      <c r="F31" s="48">
        <v>0</v>
      </c>
      <c r="G31" s="49">
        <v>0</v>
      </c>
      <c r="H31" s="49">
        <v>0</v>
      </c>
    </row>
    <row r="32" spans="1:8" ht="12.75" outlineLevel="3">
      <c r="A32" s="72">
        <v>26</v>
      </c>
      <c r="B32" t="s">
        <v>95</v>
      </c>
      <c r="C32" t="s">
        <v>109</v>
      </c>
      <c r="D32" s="48">
        <v>91341</v>
      </c>
      <c r="E32" s="48">
        <v>91341</v>
      </c>
      <c r="F32" s="48">
        <v>0</v>
      </c>
      <c r="G32" s="49">
        <v>0</v>
      </c>
      <c r="H32" s="49">
        <v>0</v>
      </c>
    </row>
    <row r="33" spans="1:8" ht="12.75" outlineLevel="3">
      <c r="A33" s="72">
        <v>26</v>
      </c>
      <c r="B33" t="s">
        <v>95</v>
      </c>
      <c r="C33" t="s">
        <v>111</v>
      </c>
      <c r="D33" s="48">
        <v>15183</v>
      </c>
      <c r="E33" s="48">
        <v>15183</v>
      </c>
      <c r="F33" s="48">
        <v>0</v>
      </c>
      <c r="G33" s="49">
        <v>0</v>
      </c>
      <c r="H33" s="49">
        <v>0</v>
      </c>
    </row>
    <row r="34" spans="1:8" ht="12.75" outlineLevel="3">
      <c r="A34" s="72">
        <v>26</v>
      </c>
      <c r="B34" t="s">
        <v>95</v>
      </c>
      <c r="C34" t="s">
        <v>113</v>
      </c>
      <c r="D34" s="48">
        <v>307343</v>
      </c>
      <c r="E34" s="48">
        <v>307343</v>
      </c>
      <c r="F34" s="48">
        <v>0</v>
      </c>
      <c r="G34" s="49">
        <v>0</v>
      </c>
      <c r="H34" s="49">
        <v>0</v>
      </c>
    </row>
    <row r="35" spans="1:8" ht="12.75" outlineLevel="3">
      <c r="A35" s="72">
        <v>26</v>
      </c>
      <c r="B35" t="s">
        <v>95</v>
      </c>
      <c r="C35" t="s">
        <v>115</v>
      </c>
      <c r="D35" s="48">
        <v>10000</v>
      </c>
      <c r="E35" s="48">
        <v>0</v>
      </c>
      <c r="F35" s="48">
        <v>0</v>
      </c>
      <c r="G35" s="49">
        <v>0</v>
      </c>
      <c r="H35" s="49">
        <v>0</v>
      </c>
    </row>
    <row r="36" spans="1:8" ht="12.75" outlineLevel="3">
      <c r="A36" s="72">
        <v>29</v>
      </c>
      <c r="B36" t="s">
        <v>123</v>
      </c>
      <c r="C36" t="s">
        <v>124</v>
      </c>
      <c r="D36" s="48">
        <v>200000</v>
      </c>
      <c r="E36" s="48">
        <v>200000</v>
      </c>
      <c r="F36" s="48">
        <v>200000</v>
      </c>
      <c r="G36" s="49">
        <v>0</v>
      </c>
      <c r="H36" s="49">
        <v>0</v>
      </c>
    </row>
    <row r="37" spans="1:8" ht="12.75" outlineLevel="3">
      <c r="A37" s="72">
        <v>29</v>
      </c>
      <c r="B37" t="s">
        <v>123</v>
      </c>
      <c r="C37" t="s">
        <v>125</v>
      </c>
      <c r="D37" s="48">
        <v>23068</v>
      </c>
      <c r="E37" s="48">
        <v>23068</v>
      </c>
      <c r="F37" s="48">
        <v>0</v>
      </c>
      <c r="G37" s="49">
        <v>0</v>
      </c>
      <c r="H37" s="49">
        <v>0</v>
      </c>
    </row>
    <row r="38" spans="1:8" ht="12.75" outlineLevel="3">
      <c r="A38" s="72">
        <v>37</v>
      </c>
      <c r="B38" t="s">
        <v>157</v>
      </c>
      <c r="C38" t="s">
        <v>43</v>
      </c>
      <c r="D38" s="48">
        <v>9842</v>
      </c>
      <c r="E38" s="48">
        <v>9842</v>
      </c>
      <c r="F38" s="48">
        <v>0</v>
      </c>
      <c r="G38" s="49">
        <v>0</v>
      </c>
      <c r="H38" s="49">
        <v>0</v>
      </c>
    </row>
    <row r="39" spans="1:8" ht="12.75" outlineLevel="3">
      <c r="A39" s="72">
        <v>38</v>
      </c>
      <c r="B39" t="s">
        <v>162</v>
      </c>
      <c r="C39" t="s">
        <v>163</v>
      </c>
      <c r="D39" s="48">
        <v>600000</v>
      </c>
      <c r="E39" s="48">
        <v>600000</v>
      </c>
      <c r="F39" s="48">
        <v>0</v>
      </c>
      <c r="G39" s="49">
        <v>0</v>
      </c>
      <c r="H39" s="49">
        <v>0</v>
      </c>
    </row>
    <row r="40" spans="1:8" ht="12.75" outlineLevel="3">
      <c r="A40" s="72">
        <v>39</v>
      </c>
      <c r="B40" t="s">
        <v>172</v>
      </c>
      <c r="C40" t="s">
        <v>173</v>
      </c>
      <c r="D40" s="48">
        <v>5027000</v>
      </c>
      <c r="E40" s="48">
        <v>5027000</v>
      </c>
      <c r="F40" s="48">
        <v>0</v>
      </c>
      <c r="G40" s="49">
        <v>0</v>
      </c>
      <c r="H40" s="49">
        <v>0</v>
      </c>
    </row>
    <row r="41" ht="12.75" outlineLevel="3"/>
    <row r="42" spans="1:8" s="35" customFormat="1" ht="12.75" outlineLevel="3">
      <c r="A42" s="78"/>
      <c r="C42" s="70" t="s">
        <v>264</v>
      </c>
      <c r="D42" s="69">
        <f>SUM(D20:D40)</f>
        <v>7053084</v>
      </c>
      <c r="E42" s="69">
        <f>SUM(E20:E40)</f>
        <v>7043084</v>
      </c>
      <c r="F42" s="69">
        <f>SUM(F20:F40)</f>
        <v>200000</v>
      </c>
      <c r="G42" s="71"/>
      <c r="H42" s="71"/>
    </row>
    <row r="43" ht="12.75" outlineLevel="3"/>
    <row r="44" spans="1:8" s="65" customFormat="1" ht="12.75" outlineLevel="3">
      <c r="A44" s="81"/>
      <c r="B44" s="60" t="s">
        <v>265</v>
      </c>
      <c r="D44" s="66"/>
      <c r="E44" s="66"/>
      <c r="F44" s="66"/>
      <c r="G44" s="67"/>
      <c r="H44" s="67"/>
    </row>
    <row r="45" ht="12.75" outlineLevel="3"/>
    <row r="46" spans="1:8" s="20" customFormat="1" ht="12.75" outlineLevel="2">
      <c r="A46" s="73">
        <v>4</v>
      </c>
      <c r="B46" s="20" t="s">
        <v>249</v>
      </c>
      <c r="C46" s="20" t="s">
        <v>283</v>
      </c>
      <c r="D46" s="50">
        <v>0</v>
      </c>
      <c r="E46" s="50">
        <v>267000</v>
      </c>
      <c r="F46" s="50"/>
      <c r="G46" s="51"/>
      <c r="H46" s="51"/>
    </row>
    <row r="47" spans="1:8" ht="12.75" outlineLevel="3">
      <c r="A47" s="72">
        <v>5</v>
      </c>
      <c r="B47" t="s">
        <v>11</v>
      </c>
      <c r="C47" t="s">
        <v>284</v>
      </c>
      <c r="D47" s="48">
        <v>79532</v>
      </c>
      <c r="E47" s="48">
        <v>79532</v>
      </c>
      <c r="F47" s="48">
        <v>0</v>
      </c>
      <c r="G47" s="49">
        <v>3</v>
      </c>
      <c r="H47" s="49">
        <v>0</v>
      </c>
    </row>
    <row r="48" spans="1:8" ht="12.75" outlineLevel="3">
      <c r="A48" s="72">
        <v>7</v>
      </c>
      <c r="B48" t="s">
        <v>20</v>
      </c>
      <c r="C48" t="s">
        <v>22</v>
      </c>
      <c r="D48" s="48">
        <v>3000</v>
      </c>
      <c r="E48" s="48">
        <v>3000</v>
      </c>
      <c r="F48" s="48">
        <v>0</v>
      </c>
      <c r="G48" s="49">
        <v>0</v>
      </c>
      <c r="H48" s="49">
        <v>0</v>
      </c>
    </row>
    <row r="49" spans="1:8" ht="12.75" outlineLevel="3">
      <c r="A49" s="72">
        <v>8</v>
      </c>
      <c r="B49" t="s">
        <v>24</v>
      </c>
      <c r="C49" t="s">
        <v>266</v>
      </c>
      <c r="D49" s="48">
        <v>101832</v>
      </c>
      <c r="E49" s="48">
        <v>0</v>
      </c>
      <c r="F49" s="48">
        <v>0</v>
      </c>
      <c r="G49" s="49">
        <v>0</v>
      </c>
      <c r="H49" s="49">
        <v>0</v>
      </c>
    </row>
    <row r="50" spans="1:8" s="20" customFormat="1" ht="12.75" outlineLevel="2">
      <c r="A50" s="73">
        <v>9</v>
      </c>
      <c r="B50" s="20" t="s">
        <v>240</v>
      </c>
      <c r="C50" s="20" t="s">
        <v>285</v>
      </c>
      <c r="D50" s="50">
        <v>0</v>
      </c>
      <c r="E50" s="50">
        <v>5000</v>
      </c>
      <c r="F50" s="50">
        <v>0</v>
      </c>
      <c r="G50" s="51"/>
      <c r="H50" s="51"/>
    </row>
    <row r="51" spans="1:8" ht="12.75" outlineLevel="3">
      <c r="A51" s="74">
        <v>10</v>
      </c>
      <c r="B51" t="s">
        <v>27</v>
      </c>
      <c r="C51" t="s">
        <v>28</v>
      </c>
      <c r="D51" s="48">
        <v>199967</v>
      </c>
      <c r="E51" s="48">
        <v>199967</v>
      </c>
      <c r="F51" s="48">
        <v>199967</v>
      </c>
      <c r="G51" s="49">
        <v>2.77</v>
      </c>
      <c r="H51" s="49">
        <v>0</v>
      </c>
    </row>
    <row r="52" spans="1:8" ht="12.75" outlineLevel="3">
      <c r="A52" s="74">
        <v>11</v>
      </c>
      <c r="B52" t="s">
        <v>30</v>
      </c>
      <c r="C52" t="s">
        <v>243</v>
      </c>
      <c r="D52" s="48">
        <v>0</v>
      </c>
      <c r="E52" s="48">
        <v>5000</v>
      </c>
      <c r="F52" s="50">
        <v>0</v>
      </c>
      <c r="G52" s="51"/>
      <c r="H52" s="51"/>
    </row>
    <row r="53" spans="1:8" s="36" customFormat="1" ht="12.75" outlineLevel="2">
      <c r="A53" s="74">
        <v>13</v>
      </c>
      <c r="B53" s="20" t="s">
        <v>244</v>
      </c>
      <c r="C53" s="20" t="s">
        <v>281</v>
      </c>
      <c r="D53" s="50">
        <v>0</v>
      </c>
      <c r="E53" s="50">
        <v>10000</v>
      </c>
      <c r="F53" s="50">
        <v>0</v>
      </c>
      <c r="G53" s="51"/>
      <c r="H53" s="51"/>
    </row>
    <row r="54" spans="1:8" s="20" customFormat="1" ht="12.75" outlineLevel="2">
      <c r="A54" s="74">
        <v>13</v>
      </c>
      <c r="B54" s="45" t="s">
        <v>244</v>
      </c>
      <c r="C54" s="45" t="s">
        <v>282</v>
      </c>
      <c r="D54" s="50">
        <v>0</v>
      </c>
      <c r="E54" s="50">
        <v>10000</v>
      </c>
      <c r="F54" s="50">
        <v>0</v>
      </c>
      <c r="G54" s="51"/>
      <c r="H54" s="51"/>
    </row>
    <row r="55" spans="1:8" s="20" customFormat="1" ht="12.75" outlineLevel="2">
      <c r="A55" s="74">
        <v>13</v>
      </c>
      <c r="B55" s="45" t="s">
        <v>244</v>
      </c>
      <c r="C55" s="45" t="s">
        <v>279</v>
      </c>
      <c r="D55" s="50">
        <v>0</v>
      </c>
      <c r="E55" s="50">
        <v>5000</v>
      </c>
      <c r="F55" s="50">
        <v>0</v>
      </c>
      <c r="G55" s="51"/>
      <c r="H55" s="51"/>
    </row>
    <row r="56" spans="1:8" s="20" customFormat="1" ht="12.75" outlineLevel="2">
      <c r="A56" s="74">
        <v>13</v>
      </c>
      <c r="B56" s="45" t="s">
        <v>244</v>
      </c>
      <c r="C56" s="45" t="s">
        <v>257</v>
      </c>
      <c r="D56" s="50">
        <v>0</v>
      </c>
      <c r="E56" s="50">
        <v>1600</v>
      </c>
      <c r="F56" s="50">
        <v>0</v>
      </c>
      <c r="G56" s="51"/>
      <c r="H56" s="51"/>
    </row>
    <row r="57" spans="1:8" s="20" customFormat="1" ht="12.75" outlineLevel="2">
      <c r="A57" s="74">
        <v>13</v>
      </c>
      <c r="B57" s="45" t="s">
        <v>244</v>
      </c>
      <c r="C57" s="45" t="s">
        <v>280</v>
      </c>
      <c r="D57" s="50">
        <v>0</v>
      </c>
      <c r="E57" s="50">
        <v>5000</v>
      </c>
      <c r="F57" s="50">
        <v>0</v>
      </c>
      <c r="G57" s="51"/>
      <c r="H57" s="51"/>
    </row>
    <row r="58" spans="1:8" s="20" customFormat="1" ht="12.75" outlineLevel="2">
      <c r="A58" s="73"/>
      <c r="B58" s="45"/>
      <c r="C58" s="45"/>
      <c r="D58" s="50"/>
      <c r="E58" s="50"/>
      <c r="F58" s="50"/>
      <c r="G58" s="51"/>
      <c r="H58" s="51"/>
    </row>
    <row r="59" spans="1:8" s="35" customFormat="1" ht="12.75" outlineLevel="3">
      <c r="A59" s="78"/>
      <c r="C59" s="70" t="s">
        <v>267</v>
      </c>
      <c r="D59" s="69">
        <f>SUM(D47:D57)</f>
        <v>384331</v>
      </c>
      <c r="E59" s="69">
        <f>SUM(E46:E57)</f>
        <v>591099</v>
      </c>
      <c r="F59" s="69">
        <f>SUM(F47:F56)</f>
        <v>199967</v>
      </c>
      <c r="G59" s="71"/>
      <c r="H59" s="71"/>
    </row>
    <row r="60" spans="1:8" s="36" customFormat="1" ht="12.75" outlineLevel="2">
      <c r="A60" s="73"/>
      <c r="B60" s="68"/>
      <c r="C60" s="62"/>
      <c r="D60" s="52"/>
      <c r="E60" s="52"/>
      <c r="F60" s="52"/>
      <c r="G60" s="53"/>
      <c r="H60" s="53"/>
    </row>
    <row r="61" spans="1:8" s="36" customFormat="1" ht="12.75" outlineLevel="2">
      <c r="A61" s="73"/>
      <c r="B61" s="68"/>
      <c r="C61" s="62"/>
      <c r="D61" s="50"/>
      <c r="E61" s="50"/>
      <c r="F61" s="50"/>
      <c r="G61" s="51"/>
      <c r="H61" s="51"/>
    </row>
    <row r="62" spans="1:8" s="65" customFormat="1" ht="12.75" outlineLevel="3">
      <c r="A62" s="81"/>
      <c r="B62" s="60" t="s">
        <v>268</v>
      </c>
      <c r="D62" s="66"/>
      <c r="E62" s="66"/>
      <c r="F62" s="66"/>
      <c r="G62" s="67"/>
      <c r="H62" s="67"/>
    </row>
    <row r="63" spans="1:8" s="36" customFormat="1" ht="12.75" outlineLevel="2">
      <c r="A63" s="82"/>
      <c r="D63" s="52"/>
      <c r="E63" s="52"/>
      <c r="F63" s="52"/>
      <c r="G63" s="53"/>
      <c r="H63" s="53"/>
    </row>
    <row r="64" spans="1:8" ht="12.75" outlineLevel="3">
      <c r="A64" s="72">
        <v>15</v>
      </c>
      <c r="B64" t="s">
        <v>42</v>
      </c>
      <c r="C64" t="s">
        <v>25</v>
      </c>
      <c r="D64" s="48">
        <v>-46944</v>
      </c>
      <c r="E64" s="48">
        <v>0</v>
      </c>
      <c r="F64" s="48">
        <v>0</v>
      </c>
      <c r="G64" s="49">
        <v>0</v>
      </c>
      <c r="H64" s="49">
        <v>0</v>
      </c>
    </row>
    <row r="65" spans="1:8" ht="12.75" outlineLevel="3">
      <c r="A65" s="72">
        <v>16</v>
      </c>
      <c r="B65" t="s">
        <v>48</v>
      </c>
      <c r="C65" t="s">
        <v>49</v>
      </c>
      <c r="D65" s="48">
        <v>134791</v>
      </c>
      <c r="E65" s="48">
        <v>134791</v>
      </c>
      <c r="F65" s="48">
        <v>134791</v>
      </c>
      <c r="G65" s="49">
        <v>0</v>
      </c>
      <c r="H65" s="49">
        <v>0</v>
      </c>
    </row>
    <row r="66" spans="1:8" ht="12.75" outlineLevel="3">
      <c r="A66" s="72">
        <v>16</v>
      </c>
      <c r="B66" t="s">
        <v>48</v>
      </c>
      <c r="C66" t="s">
        <v>25</v>
      </c>
      <c r="D66" s="48">
        <v>-1651</v>
      </c>
      <c r="E66" s="48">
        <v>0</v>
      </c>
      <c r="F66" s="48">
        <v>0</v>
      </c>
      <c r="G66" s="49">
        <v>0</v>
      </c>
      <c r="H66" s="49">
        <v>0</v>
      </c>
    </row>
    <row r="67" spans="1:8" ht="12.75" outlineLevel="3">
      <c r="A67" s="72">
        <v>18</v>
      </c>
      <c r="B67" t="s">
        <v>59</v>
      </c>
      <c r="C67" t="s">
        <v>60</v>
      </c>
      <c r="D67" s="48">
        <v>0</v>
      </c>
      <c r="E67" s="48">
        <v>0</v>
      </c>
      <c r="F67" s="48">
        <v>0</v>
      </c>
      <c r="G67" s="49">
        <v>-1</v>
      </c>
      <c r="H67" s="49">
        <v>0</v>
      </c>
    </row>
    <row r="68" spans="1:8" ht="12.75" outlineLevel="3">
      <c r="A68" s="72">
        <v>18</v>
      </c>
      <c r="B68" t="s">
        <v>59</v>
      </c>
      <c r="C68" t="s">
        <v>25</v>
      </c>
      <c r="D68" s="48">
        <v>20165</v>
      </c>
      <c r="E68" s="48">
        <v>0</v>
      </c>
      <c r="F68" s="48">
        <v>0</v>
      </c>
      <c r="G68" s="49">
        <v>0</v>
      </c>
      <c r="H68" s="49">
        <v>0</v>
      </c>
    </row>
    <row r="69" spans="1:8" ht="12.75" outlineLevel="3">
      <c r="A69" s="72">
        <v>18</v>
      </c>
      <c r="B69" t="s">
        <v>59</v>
      </c>
      <c r="C69" t="s">
        <v>62</v>
      </c>
      <c r="D69" s="48">
        <v>498519</v>
      </c>
      <c r="E69" s="48">
        <v>498519</v>
      </c>
      <c r="F69" s="48">
        <v>498519</v>
      </c>
      <c r="G69" s="49">
        <v>0</v>
      </c>
      <c r="H69" s="49">
        <v>0</v>
      </c>
    </row>
    <row r="70" spans="1:8" ht="12.75" outlineLevel="3">
      <c r="A70" s="72">
        <v>19</v>
      </c>
      <c r="B70" t="s">
        <v>66</v>
      </c>
      <c r="C70" t="s">
        <v>25</v>
      </c>
      <c r="D70" s="48">
        <v>-1642</v>
      </c>
      <c r="E70" s="48">
        <v>0</v>
      </c>
      <c r="F70" s="48">
        <v>0</v>
      </c>
      <c r="G70" s="49">
        <v>0</v>
      </c>
      <c r="H70" s="49">
        <v>0</v>
      </c>
    </row>
    <row r="71" spans="1:8" ht="12.75" outlineLevel="3">
      <c r="A71" s="72">
        <v>23</v>
      </c>
      <c r="B71" t="s">
        <v>83</v>
      </c>
      <c r="C71" t="s">
        <v>25</v>
      </c>
      <c r="D71" s="48">
        <v>-612</v>
      </c>
      <c r="E71" s="48">
        <v>0</v>
      </c>
      <c r="F71" s="48">
        <v>0</v>
      </c>
      <c r="G71" s="49">
        <v>0</v>
      </c>
      <c r="H71" s="49">
        <v>0</v>
      </c>
    </row>
    <row r="72" spans="1:8" ht="12.75" outlineLevel="3">
      <c r="A72" s="72">
        <v>24</v>
      </c>
      <c r="B72" t="s">
        <v>87</v>
      </c>
      <c r="C72" t="s">
        <v>25</v>
      </c>
      <c r="D72" s="48">
        <v>21587</v>
      </c>
      <c r="E72" s="48">
        <v>0</v>
      </c>
      <c r="F72" s="48">
        <v>0</v>
      </c>
      <c r="G72" s="49">
        <v>0</v>
      </c>
      <c r="H72" s="49">
        <v>0</v>
      </c>
    </row>
    <row r="73" spans="1:8" ht="12.75" outlineLevel="3">
      <c r="A73" s="72">
        <v>25</v>
      </c>
      <c r="B73" t="s">
        <v>91</v>
      </c>
      <c r="C73" t="s">
        <v>25</v>
      </c>
      <c r="D73" s="48">
        <v>11734</v>
      </c>
      <c r="E73" s="48">
        <v>0</v>
      </c>
      <c r="F73" s="48">
        <v>0</v>
      </c>
      <c r="G73" s="49">
        <v>0</v>
      </c>
      <c r="H73" s="49">
        <v>0</v>
      </c>
    </row>
    <row r="74" spans="1:8" ht="12.75" outlineLevel="3">
      <c r="A74" s="72">
        <v>26</v>
      </c>
      <c r="B74" t="s">
        <v>95</v>
      </c>
      <c r="C74" t="s">
        <v>116</v>
      </c>
      <c r="D74" s="48">
        <v>871935</v>
      </c>
      <c r="E74" s="48">
        <v>871935</v>
      </c>
      <c r="F74" s="48">
        <v>871935</v>
      </c>
      <c r="G74" s="49">
        <v>0</v>
      </c>
      <c r="H74" s="49">
        <v>0</v>
      </c>
    </row>
    <row r="75" spans="1:8" ht="12.75" outlineLevel="3">
      <c r="A75" s="72">
        <v>26</v>
      </c>
      <c r="B75" t="s">
        <v>95</v>
      </c>
      <c r="C75" t="s">
        <v>28</v>
      </c>
      <c r="D75" s="48">
        <v>199967</v>
      </c>
      <c r="E75" s="48">
        <v>0</v>
      </c>
      <c r="F75" s="48">
        <v>0</v>
      </c>
      <c r="G75" s="49">
        <v>0</v>
      </c>
      <c r="H75" s="49">
        <v>0</v>
      </c>
    </row>
    <row r="76" spans="1:8" ht="12.75" outlineLevel="3">
      <c r="A76" s="72">
        <v>28</v>
      </c>
      <c r="B76" t="s">
        <v>120</v>
      </c>
      <c r="C76" t="s">
        <v>121</v>
      </c>
      <c r="D76" s="48">
        <v>55689</v>
      </c>
      <c r="E76" s="48">
        <v>55689</v>
      </c>
      <c r="F76" s="48">
        <v>0</v>
      </c>
      <c r="G76" s="49">
        <v>1</v>
      </c>
      <c r="H76" s="49">
        <v>0</v>
      </c>
    </row>
    <row r="77" spans="1:8" ht="12.75" outlineLevel="3">
      <c r="A77" s="72">
        <v>28</v>
      </c>
      <c r="B77" t="s">
        <v>120</v>
      </c>
      <c r="C77" t="s">
        <v>25</v>
      </c>
      <c r="D77" s="48">
        <v>-111174</v>
      </c>
      <c r="E77" s="48">
        <v>0</v>
      </c>
      <c r="F77" s="48">
        <v>0</v>
      </c>
      <c r="G77" s="49">
        <v>0</v>
      </c>
      <c r="H77" s="49">
        <v>0</v>
      </c>
    </row>
    <row r="78" spans="1:8" ht="12.75" outlineLevel="3">
      <c r="A78" s="72">
        <v>29</v>
      </c>
      <c r="B78" t="s">
        <v>123</v>
      </c>
      <c r="C78" t="s">
        <v>25</v>
      </c>
      <c r="D78" s="48">
        <v>-33783</v>
      </c>
      <c r="E78" s="48">
        <v>0</v>
      </c>
      <c r="F78" s="48">
        <v>0</v>
      </c>
      <c r="G78" s="49">
        <v>0</v>
      </c>
      <c r="H78" s="49">
        <v>0</v>
      </c>
    </row>
    <row r="79" spans="1:8" ht="12.75" outlineLevel="3">
      <c r="A79" s="72">
        <v>30</v>
      </c>
      <c r="B79" t="s">
        <v>129</v>
      </c>
      <c r="C79" t="s">
        <v>25</v>
      </c>
      <c r="D79" s="48">
        <v>-12353</v>
      </c>
      <c r="E79" s="48">
        <v>0</v>
      </c>
      <c r="F79" s="48">
        <v>0</v>
      </c>
      <c r="G79" s="49">
        <v>0</v>
      </c>
      <c r="H79" s="49">
        <v>0</v>
      </c>
    </row>
    <row r="80" spans="1:8" ht="12.75" outlineLevel="3">
      <c r="A80" s="72">
        <v>31</v>
      </c>
      <c r="B80" t="s">
        <v>133</v>
      </c>
      <c r="C80" t="s">
        <v>25</v>
      </c>
      <c r="D80" s="48">
        <v>-40152</v>
      </c>
      <c r="E80" s="48">
        <v>0</v>
      </c>
      <c r="F80" s="48">
        <v>0</v>
      </c>
      <c r="G80" s="49">
        <v>0</v>
      </c>
      <c r="H80" s="49">
        <v>0</v>
      </c>
    </row>
    <row r="81" spans="1:8" ht="12.75" outlineLevel="3">
      <c r="A81" s="72">
        <v>32</v>
      </c>
      <c r="B81" t="s">
        <v>137</v>
      </c>
      <c r="C81" t="s">
        <v>25</v>
      </c>
      <c r="D81" s="48">
        <v>8400</v>
      </c>
      <c r="E81" s="48">
        <v>0</v>
      </c>
      <c r="F81" s="48">
        <v>0</v>
      </c>
      <c r="G81" s="49">
        <v>0</v>
      </c>
      <c r="H81" s="49">
        <v>0</v>
      </c>
    </row>
    <row r="82" spans="1:8" ht="12.75" outlineLevel="3">
      <c r="A82" s="72">
        <v>33</v>
      </c>
      <c r="B82" t="s">
        <v>139</v>
      </c>
      <c r="C82" t="s">
        <v>25</v>
      </c>
      <c r="D82" s="48">
        <v>-135879</v>
      </c>
      <c r="E82" s="48">
        <v>0</v>
      </c>
      <c r="G82" s="49">
        <v>0</v>
      </c>
      <c r="H82" s="49">
        <v>0</v>
      </c>
    </row>
    <row r="83" spans="1:8" ht="12.75" outlineLevel="3">
      <c r="A83" s="72">
        <v>33</v>
      </c>
      <c r="B83" t="s">
        <v>139</v>
      </c>
      <c r="C83" t="s">
        <v>140</v>
      </c>
      <c r="D83" s="48">
        <v>58000</v>
      </c>
      <c r="E83" s="48">
        <v>58000</v>
      </c>
      <c r="F83" s="48">
        <v>58000</v>
      </c>
      <c r="G83" s="49">
        <v>0</v>
      </c>
      <c r="H83" s="49">
        <v>0</v>
      </c>
    </row>
    <row r="84" spans="1:8" ht="12.75" outlineLevel="3">
      <c r="A84" s="72">
        <v>34</v>
      </c>
      <c r="B84" t="s">
        <v>144</v>
      </c>
      <c r="C84" t="s">
        <v>145</v>
      </c>
      <c r="D84" s="48">
        <v>2000000</v>
      </c>
      <c r="E84" s="48">
        <v>2000000</v>
      </c>
      <c r="F84" s="48">
        <v>0</v>
      </c>
      <c r="G84" s="49">
        <v>0</v>
      </c>
      <c r="H84" s="49">
        <v>0</v>
      </c>
    </row>
    <row r="85" spans="1:8" ht="12.75" outlineLevel="3">
      <c r="A85" s="72">
        <v>36</v>
      </c>
      <c r="B85" t="s">
        <v>153</v>
      </c>
      <c r="C85" t="s">
        <v>25</v>
      </c>
      <c r="D85" s="48">
        <v>-1880</v>
      </c>
      <c r="E85" s="48">
        <v>0</v>
      </c>
      <c r="F85" s="48">
        <v>0</v>
      </c>
      <c r="G85" s="49">
        <v>0</v>
      </c>
      <c r="H85" s="49">
        <v>0</v>
      </c>
    </row>
    <row r="86" spans="1:8" ht="12.75" outlineLevel="3">
      <c r="A86" s="72">
        <v>27</v>
      </c>
      <c r="B86" t="s">
        <v>167</v>
      </c>
      <c r="C86" t="s">
        <v>168</v>
      </c>
      <c r="D86" s="48">
        <v>10622</v>
      </c>
      <c r="E86" s="48">
        <v>10622</v>
      </c>
      <c r="F86" s="48">
        <v>10622</v>
      </c>
      <c r="G86" s="49">
        <v>0</v>
      </c>
      <c r="H86" s="49">
        <v>0</v>
      </c>
    </row>
    <row r="87" ht="12.75" outlineLevel="3"/>
    <row r="88" spans="1:8" s="35" customFormat="1" ht="12.75" outlineLevel="3">
      <c r="A88" s="78"/>
      <c r="C88" s="70" t="s">
        <v>269</v>
      </c>
      <c r="D88" s="69">
        <f>SUM(D64:D87)</f>
        <v>3505339</v>
      </c>
      <c r="E88" s="69">
        <f>SUM(E64:E87)</f>
        <v>3629556</v>
      </c>
      <c r="F88" s="69">
        <f>SUM(F64:F86)</f>
        <v>1573867</v>
      </c>
      <c r="G88" s="71"/>
      <c r="H88" s="71"/>
    </row>
    <row r="89" spans="3:5" ht="12.75" outlineLevel="3">
      <c r="C89" s="62"/>
      <c r="D89" s="63"/>
      <c r="E89" s="63"/>
    </row>
    <row r="90" spans="1:8" s="65" customFormat="1" ht="12.75" outlineLevel="3">
      <c r="A90" s="81"/>
      <c r="B90" s="60" t="s">
        <v>270</v>
      </c>
      <c r="D90" s="66"/>
      <c r="E90" s="66"/>
      <c r="F90" s="66"/>
      <c r="G90" s="67"/>
      <c r="H90" s="67"/>
    </row>
    <row r="91" spans="3:5" ht="12.75" outlineLevel="3">
      <c r="C91" s="62"/>
      <c r="D91" s="63"/>
      <c r="E91" s="63"/>
    </row>
    <row r="92" spans="1:8" ht="12.75" outlineLevel="3">
      <c r="A92" s="72">
        <v>14</v>
      </c>
      <c r="B92" t="s">
        <v>35</v>
      </c>
      <c r="C92" t="s">
        <v>36</v>
      </c>
      <c r="D92" s="48">
        <v>20000</v>
      </c>
      <c r="E92" s="48">
        <v>20000</v>
      </c>
      <c r="F92" s="48">
        <v>20000</v>
      </c>
      <c r="G92" s="49">
        <v>0</v>
      </c>
      <c r="H92" s="49">
        <v>0</v>
      </c>
    </row>
    <row r="93" spans="1:8" ht="12.75" outlineLevel="3">
      <c r="A93" s="72">
        <v>15</v>
      </c>
      <c r="B93" t="s">
        <v>42</v>
      </c>
      <c r="C93" t="s">
        <v>44</v>
      </c>
      <c r="D93" s="48">
        <v>51438</v>
      </c>
      <c r="E93" s="48">
        <v>51438</v>
      </c>
      <c r="F93" s="48">
        <v>0</v>
      </c>
      <c r="G93" s="49">
        <v>0</v>
      </c>
      <c r="H93" s="49">
        <v>0</v>
      </c>
    </row>
    <row r="94" spans="1:8" ht="12.75" outlineLevel="3">
      <c r="A94" s="72">
        <v>17</v>
      </c>
      <c r="B94" t="s">
        <v>53</v>
      </c>
      <c r="C94" t="s">
        <v>44</v>
      </c>
      <c r="D94" s="48">
        <v>9937</v>
      </c>
      <c r="E94" s="48">
        <v>9937</v>
      </c>
      <c r="F94" s="48">
        <v>0</v>
      </c>
      <c r="G94" s="49">
        <v>0</v>
      </c>
      <c r="H94" s="49">
        <v>0</v>
      </c>
    </row>
    <row r="95" spans="1:8" ht="12.75" outlineLevel="3">
      <c r="A95" s="72">
        <v>18</v>
      </c>
      <c r="B95" t="s">
        <v>59</v>
      </c>
      <c r="C95" t="s">
        <v>44</v>
      </c>
      <c r="D95" s="48">
        <v>20990</v>
      </c>
      <c r="E95" s="48">
        <v>20990</v>
      </c>
      <c r="F95" s="48">
        <v>0</v>
      </c>
      <c r="G95" s="49">
        <v>0</v>
      </c>
      <c r="H95" s="49">
        <v>0</v>
      </c>
    </row>
    <row r="96" spans="1:8" ht="12.75" outlineLevel="3">
      <c r="A96" s="72">
        <v>20</v>
      </c>
      <c r="B96" t="s">
        <v>70</v>
      </c>
      <c r="C96" t="s">
        <v>44</v>
      </c>
      <c r="D96" s="48">
        <v>8790</v>
      </c>
      <c r="E96" s="48">
        <v>8790</v>
      </c>
      <c r="F96" s="48">
        <v>0</v>
      </c>
      <c r="G96" s="49">
        <v>0</v>
      </c>
      <c r="H96" s="49">
        <v>0</v>
      </c>
    </row>
    <row r="97" spans="1:8" ht="12.75" outlineLevel="3">
      <c r="A97" s="72">
        <v>21</v>
      </c>
      <c r="B97" t="s">
        <v>74</v>
      </c>
      <c r="C97" t="s">
        <v>44</v>
      </c>
      <c r="D97" s="48">
        <v>7710</v>
      </c>
      <c r="E97" s="48">
        <v>7710</v>
      </c>
      <c r="F97" s="48">
        <v>0</v>
      </c>
      <c r="G97" s="49">
        <v>0</v>
      </c>
      <c r="H97" s="49">
        <v>0</v>
      </c>
    </row>
    <row r="98" spans="1:8" ht="12.75" outlineLevel="3">
      <c r="A98" s="72">
        <v>24</v>
      </c>
      <c r="B98" t="s">
        <v>87</v>
      </c>
      <c r="C98" t="s">
        <v>44</v>
      </c>
      <c r="D98" s="48">
        <v>22191</v>
      </c>
      <c r="E98" s="48">
        <v>22191</v>
      </c>
      <c r="F98" s="48">
        <v>0</v>
      </c>
      <c r="G98" s="49">
        <v>0</v>
      </c>
      <c r="H98" s="49">
        <v>0</v>
      </c>
    </row>
    <row r="99" spans="1:8" ht="12.75" outlineLevel="3">
      <c r="A99" s="72">
        <v>26</v>
      </c>
      <c r="B99" t="s">
        <v>95</v>
      </c>
      <c r="C99" t="s">
        <v>44</v>
      </c>
      <c r="D99" s="48">
        <v>101599</v>
      </c>
      <c r="E99" s="48">
        <v>101599</v>
      </c>
      <c r="F99" s="48">
        <v>0</v>
      </c>
      <c r="G99" s="49">
        <v>0</v>
      </c>
      <c r="H99" s="49">
        <v>0</v>
      </c>
    </row>
    <row r="100" spans="1:8" ht="12.75" outlineLevel="3">
      <c r="A100" s="72">
        <v>29</v>
      </c>
      <c r="B100" t="s">
        <v>123</v>
      </c>
      <c r="C100" t="s">
        <v>44</v>
      </c>
      <c r="D100" s="48">
        <v>49351</v>
      </c>
      <c r="E100" s="48">
        <v>49351</v>
      </c>
      <c r="F100" s="48">
        <v>0</v>
      </c>
      <c r="G100" s="49">
        <v>0</v>
      </c>
      <c r="H100" s="49">
        <v>0</v>
      </c>
    </row>
    <row r="101" spans="1:8" ht="12.75" outlineLevel="3">
      <c r="A101" s="72">
        <v>30</v>
      </c>
      <c r="B101" t="s">
        <v>129</v>
      </c>
      <c r="C101" t="s">
        <v>44</v>
      </c>
      <c r="D101" s="48">
        <v>8538</v>
      </c>
      <c r="E101" s="48">
        <v>8538</v>
      </c>
      <c r="F101" s="48">
        <v>0</v>
      </c>
      <c r="G101" s="49">
        <v>0</v>
      </c>
      <c r="H101" s="49">
        <v>0</v>
      </c>
    </row>
    <row r="102" spans="1:8" ht="12.75" outlineLevel="3">
      <c r="A102" s="72">
        <v>32</v>
      </c>
      <c r="B102" t="s">
        <v>137</v>
      </c>
      <c r="C102" t="s">
        <v>44</v>
      </c>
      <c r="D102" s="48">
        <v>334201</v>
      </c>
      <c r="E102" s="48">
        <v>334201</v>
      </c>
      <c r="F102" s="48">
        <v>0</v>
      </c>
      <c r="G102" s="49">
        <v>0</v>
      </c>
      <c r="H102" s="49">
        <v>0</v>
      </c>
    </row>
    <row r="103" spans="1:8" ht="12.75" outlineLevel="3">
      <c r="A103" s="72">
        <v>35</v>
      </c>
      <c r="B103" t="s">
        <v>149</v>
      </c>
      <c r="C103" t="s">
        <v>44</v>
      </c>
      <c r="D103" s="48">
        <v>-66951</v>
      </c>
      <c r="E103" s="48">
        <v>-66951</v>
      </c>
      <c r="F103" s="48">
        <v>0</v>
      </c>
      <c r="G103" s="49">
        <v>0</v>
      </c>
      <c r="H103" s="49">
        <v>0</v>
      </c>
    </row>
    <row r="104" spans="1:8" ht="12.75" outlineLevel="3">
      <c r="A104" s="72">
        <v>35</v>
      </c>
      <c r="B104" t="s">
        <v>149</v>
      </c>
      <c r="C104" t="s">
        <v>44</v>
      </c>
      <c r="D104" s="48">
        <v>71048</v>
      </c>
      <c r="E104" s="48">
        <v>71048</v>
      </c>
      <c r="F104" s="48">
        <v>0</v>
      </c>
      <c r="G104" s="49">
        <v>0</v>
      </c>
      <c r="H104" s="49">
        <v>0</v>
      </c>
    </row>
    <row r="105" spans="1:8" ht="12.75" outlineLevel="3">
      <c r="A105" s="72">
        <v>37</v>
      </c>
      <c r="B105" t="s">
        <v>157</v>
      </c>
      <c r="C105" t="s">
        <v>158</v>
      </c>
      <c r="D105" s="48">
        <v>9842</v>
      </c>
      <c r="E105" s="48">
        <v>9842</v>
      </c>
      <c r="F105" s="48">
        <v>0</v>
      </c>
      <c r="G105" s="49">
        <v>0</v>
      </c>
      <c r="H105" s="49">
        <v>0</v>
      </c>
    </row>
    <row r="106" ht="12.75" outlineLevel="3"/>
    <row r="107" spans="1:8" s="35" customFormat="1" ht="12.75" outlineLevel="3">
      <c r="A107" s="78"/>
      <c r="C107" s="70" t="s">
        <v>271</v>
      </c>
      <c r="D107" s="69">
        <f>SUM(D92:D106)</f>
        <v>648684</v>
      </c>
      <c r="E107" s="69">
        <f>SUM(E92:E106)</f>
        <v>648684</v>
      </c>
      <c r="F107" s="69">
        <f>SUM(F92:F106)</f>
        <v>20000</v>
      </c>
      <c r="G107" s="71"/>
      <c r="H107" s="71"/>
    </row>
    <row r="108" ht="12.75" outlineLevel="3"/>
    <row r="109" spans="3:6" ht="12.75" outlineLevel="3">
      <c r="C109" s="17" t="s">
        <v>272</v>
      </c>
      <c r="D109" s="18">
        <f>D15+D42+D59+D88+D107</f>
        <v>12011438</v>
      </c>
      <c r="E109" s="18">
        <f>E15+E42+E59+E88+E107</f>
        <v>12376423</v>
      </c>
      <c r="F109" s="18">
        <f>F15+F42+F59+F88+F107</f>
        <v>1993834</v>
      </c>
    </row>
    <row r="110" spans="3:5" ht="12.75" outlineLevel="3">
      <c r="C110" t="s">
        <v>273</v>
      </c>
      <c r="D110" s="48">
        <f>D15+D59</f>
        <v>804331</v>
      </c>
      <c r="E110" s="48">
        <f>E15+E59</f>
        <v>1055099</v>
      </c>
    </row>
    <row r="111" spans="3:5" ht="12.75">
      <c r="C111" t="s">
        <v>274</v>
      </c>
      <c r="D111" s="48">
        <f>D42+D88+D107</f>
        <v>11207107</v>
      </c>
      <c r="E111" s="48">
        <f>E42+E88+E107</f>
        <v>11321324</v>
      </c>
    </row>
  </sheetData>
  <printOptions gridLines="1"/>
  <pageMargins left="0.56" right="0.24" top="0.88" bottom="0.44" header="0.33" footer="0.2"/>
  <pageSetup horizontalDpi="600" verticalDpi="600" orientation="landscape" paperSize="5" r:id="rId1"/>
  <headerFooter alignWithMargins="0">
    <oddHeader>&amp;C&amp;"Arial,Bold"SECOND QUARTER OPERATING OMNIBUS ORDINANCE 2004-0269
CROSSWALK BETWEEN EXECUTIVE PROPOSED AND BFM COMMITTEE STRIKING AMENDMENT
08-25-04</oddHeader>
    <oddFooter>&amp;L&amp;"Arial,Bold"&amp;8&amp;Z&amp;F&amp;C&amp;"Arial,Bold"&amp;8&amp;P&amp;R&amp;"Arial,Bold"&amp;8&amp;D &amp;T</oddFooter>
  </headerFooter>
  <ignoredErrors>
    <ignoredError sqref="D5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5"/>
  <sheetViews>
    <sheetView zoomScale="75" zoomScaleNormal="75" workbookViewId="0" topLeftCell="C1">
      <selection activeCell="F31" sqref="F31"/>
    </sheetView>
  </sheetViews>
  <sheetFormatPr defaultColWidth="9.140625" defaultRowHeight="12.75" outlineLevelRow="3"/>
  <cols>
    <col min="1" max="1" width="6.140625" style="0" customWidth="1"/>
    <col min="2" max="2" width="15.8515625" style="0" customWidth="1"/>
    <col min="3" max="3" width="6.140625" style="0" customWidth="1"/>
    <col min="4" max="4" width="23.00390625" style="0" customWidth="1"/>
    <col min="5" max="5" width="7.8515625" style="0" customWidth="1"/>
    <col min="6" max="6" width="46.7109375" style="0" customWidth="1"/>
    <col min="7" max="7" width="13.57421875" style="2" customWidth="1"/>
    <col min="8" max="8" width="12.8515625" style="2" customWidth="1"/>
    <col min="9" max="9" width="11.8515625" style="2" bestFit="1" customWidth="1"/>
    <col min="10" max="10" width="10.421875" style="1" customWidth="1"/>
    <col min="11" max="11" width="10.7109375" style="1" customWidth="1"/>
  </cols>
  <sheetData>
    <row r="1" spans="1:11" s="3" customFormat="1" ht="51">
      <c r="A1" s="3" t="s">
        <v>1</v>
      </c>
      <c r="B1" s="3" t="s">
        <v>0</v>
      </c>
      <c r="C1" s="3" t="s">
        <v>2</v>
      </c>
      <c r="D1" s="3" t="s">
        <v>3</v>
      </c>
      <c r="E1" s="3" t="s">
        <v>174</v>
      </c>
      <c r="F1" s="3" t="s">
        <v>175</v>
      </c>
      <c r="G1" s="15" t="s">
        <v>176</v>
      </c>
      <c r="H1" s="15" t="s">
        <v>256</v>
      </c>
      <c r="I1" s="15" t="s">
        <v>7</v>
      </c>
      <c r="J1" s="16" t="s">
        <v>177</v>
      </c>
      <c r="K1" s="16" t="s">
        <v>178</v>
      </c>
    </row>
    <row r="2" spans="1:11" ht="12.75" outlineLevel="3">
      <c r="A2" t="s">
        <v>9</v>
      </c>
      <c r="B2" t="s">
        <v>8</v>
      </c>
      <c r="C2" t="s">
        <v>10</v>
      </c>
      <c r="D2" t="s">
        <v>11</v>
      </c>
      <c r="E2" t="s">
        <v>12</v>
      </c>
      <c r="F2" t="s">
        <v>13</v>
      </c>
      <c r="G2" s="2">
        <v>79532</v>
      </c>
      <c r="H2" s="2">
        <v>79532</v>
      </c>
      <c r="I2" s="2">
        <v>0</v>
      </c>
      <c r="J2" s="1">
        <v>3</v>
      </c>
      <c r="K2" s="1">
        <v>0</v>
      </c>
    </row>
    <row r="3" spans="3:11" s="5" customFormat="1" ht="12.75" outlineLevel="2">
      <c r="C3" s="6" t="s">
        <v>205</v>
      </c>
      <c r="G3" s="43">
        <f>SUBTOTAL(9,G2:G2)</f>
        <v>79532</v>
      </c>
      <c r="H3" s="43">
        <f>SUBTOTAL(9,H2:H2)</f>
        <v>79532</v>
      </c>
      <c r="I3" s="7">
        <f>SUBTOTAL(9,I2:I2)</f>
        <v>0</v>
      </c>
      <c r="J3" s="8">
        <f>SUBTOTAL(9,J2:J2)</f>
        <v>3</v>
      </c>
      <c r="K3" s="8">
        <f>SUBTOTAL(9,K2:K2)</f>
        <v>0</v>
      </c>
    </row>
    <row r="4" spans="3:11" s="20" customFormat="1" ht="12.75" outlineLevel="2">
      <c r="C4" s="21"/>
      <c r="G4" s="22"/>
      <c r="H4" s="22"/>
      <c r="I4" s="22"/>
      <c r="J4" s="23"/>
      <c r="K4" s="23"/>
    </row>
    <row r="5" spans="1:11" s="20" customFormat="1" ht="12.75" outlineLevel="2">
      <c r="A5" s="47" t="s">
        <v>9</v>
      </c>
      <c r="B5" s="20" t="s">
        <v>8</v>
      </c>
      <c r="C5" s="21"/>
      <c r="D5" s="20" t="s">
        <v>249</v>
      </c>
      <c r="F5" s="20" t="s">
        <v>250</v>
      </c>
      <c r="G5" s="22">
        <v>0</v>
      </c>
      <c r="H5" s="22">
        <v>267000</v>
      </c>
      <c r="I5" s="22"/>
      <c r="J5" s="23"/>
      <c r="K5" s="23"/>
    </row>
    <row r="6" spans="3:11" s="5" customFormat="1" ht="12.75" outlineLevel="2">
      <c r="C6" s="6"/>
      <c r="D6" s="35" t="s">
        <v>242</v>
      </c>
      <c r="G6" s="43">
        <f>SUBTOTAL(9,G5:G5)</f>
        <v>0</v>
      </c>
      <c r="H6" s="43">
        <f>SUBTOTAL(9,H5:H5)</f>
        <v>267000</v>
      </c>
      <c r="I6" s="7">
        <f>SUBTOTAL(9,I5:I5)</f>
        <v>0</v>
      </c>
      <c r="J6" s="8">
        <f>SUBTOTAL(9,J5:J5)</f>
        <v>0</v>
      </c>
      <c r="K6" s="8">
        <f>SUBTOTAL(9,K5:K5)</f>
        <v>0</v>
      </c>
    </row>
    <row r="7" spans="3:11" s="20" customFormat="1" ht="12.75" outlineLevel="2">
      <c r="C7" s="21"/>
      <c r="G7" s="22"/>
      <c r="H7" s="22"/>
      <c r="I7" s="22"/>
      <c r="J7" s="23"/>
      <c r="K7" s="23"/>
    </row>
    <row r="8" spans="3:11" s="20" customFormat="1" ht="12.75" outlineLevel="2">
      <c r="C8" s="21"/>
      <c r="G8" s="22"/>
      <c r="H8" s="22"/>
      <c r="I8" s="22"/>
      <c r="J8" s="23"/>
      <c r="K8" s="23"/>
    </row>
    <row r="9" spans="1:11" ht="12.75" outlineLevel="3">
      <c r="A9" t="s">
        <v>9</v>
      </c>
      <c r="B9" t="s">
        <v>8</v>
      </c>
      <c r="C9" t="s">
        <v>14</v>
      </c>
      <c r="D9" t="s">
        <v>15</v>
      </c>
      <c r="E9" t="s">
        <v>16</v>
      </c>
      <c r="F9" t="s">
        <v>17</v>
      </c>
      <c r="G9" s="2">
        <v>320000</v>
      </c>
      <c r="H9" s="2">
        <v>320000</v>
      </c>
      <c r="I9" s="2">
        <v>0</v>
      </c>
      <c r="J9" s="1">
        <v>0</v>
      </c>
      <c r="K9" s="1">
        <v>0</v>
      </c>
    </row>
    <row r="10" spans="1:11" ht="12.75" outlineLevel="3">
      <c r="A10" t="s">
        <v>9</v>
      </c>
      <c r="B10" t="s">
        <v>8</v>
      </c>
      <c r="C10" t="s">
        <v>14</v>
      </c>
      <c r="D10" t="s">
        <v>15</v>
      </c>
      <c r="E10" t="s">
        <v>18</v>
      </c>
      <c r="F10" t="s">
        <v>17</v>
      </c>
      <c r="G10" s="2">
        <v>50000</v>
      </c>
      <c r="H10" s="2">
        <v>50000</v>
      </c>
      <c r="I10" s="2">
        <v>0</v>
      </c>
      <c r="J10" s="1">
        <v>0</v>
      </c>
      <c r="K10" s="1">
        <v>0</v>
      </c>
    </row>
    <row r="11" spans="3:11" s="5" customFormat="1" ht="12.75" outlineLevel="2">
      <c r="C11" s="9" t="s">
        <v>206</v>
      </c>
      <c r="G11" s="43">
        <f>SUBTOTAL(9,G9:G10)</f>
        <v>370000</v>
      </c>
      <c r="H11" s="43">
        <f>SUBTOTAL(9,H9:H10)</f>
        <v>370000</v>
      </c>
      <c r="I11" s="7">
        <f>SUBTOTAL(9,I9:I10)</f>
        <v>0</v>
      </c>
      <c r="J11" s="8">
        <f>SUBTOTAL(9,J9:J10)</f>
        <v>0</v>
      </c>
      <c r="K11" s="8">
        <f>SUBTOTAL(9,K9:K10)</f>
        <v>0</v>
      </c>
    </row>
    <row r="12" spans="3:11" s="20" customFormat="1" ht="12.75" outlineLevel="2">
      <c r="C12" s="24"/>
      <c r="G12" s="22"/>
      <c r="H12" s="22"/>
      <c r="I12" s="22"/>
      <c r="J12" s="23"/>
      <c r="K12" s="23"/>
    </row>
    <row r="13" spans="1:11" ht="12.75" outlineLevel="3">
      <c r="A13" t="s">
        <v>9</v>
      </c>
      <c r="B13" t="s">
        <v>8</v>
      </c>
      <c r="C13" t="s">
        <v>19</v>
      </c>
      <c r="D13" t="s">
        <v>20</v>
      </c>
      <c r="E13" t="s">
        <v>21</v>
      </c>
      <c r="F13" t="s">
        <v>22</v>
      </c>
      <c r="G13" s="2">
        <v>3000</v>
      </c>
      <c r="H13" s="2">
        <v>3000</v>
      </c>
      <c r="I13" s="2">
        <v>0</v>
      </c>
      <c r="J13" s="1">
        <v>0</v>
      </c>
      <c r="K13" s="1">
        <v>0</v>
      </c>
    </row>
    <row r="14" spans="3:11" s="5" customFormat="1" ht="12.75" outlineLevel="2">
      <c r="C14" s="9" t="s">
        <v>207</v>
      </c>
      <c r="G14" s="43">
        <f>SUBTOTAL(9,G13:G13)</f>
        <v>3000</v>
      </c>
      <c r="H14" s="43">
        <f>SUBTOTAL(9,H13:H13)</f>
        <v>3000</v>
      </c>
      <c r="I14" s="7">
        <f>SUBTOTAL(9,I13:I13)</f>
        <v>0</v>
      </c>
      <c r="J14" s="8">
        <f>SUBTOTAL(9,J13:J13)</f>
        <v>0</v>
      </c>
      <c r="K14" s="8">
        <f>SUBTOTAL(9,K13:K13)</f>
        <v>0</v>
      </c>
    </row>
    <row r="15" spans="3:11" s="20" customFormat="1" ht="12.75" outlineLevel="2">
      <c r="C15" s="24"/>
      <c r="G15" s="22"/>
      <c r="H15" s="22"/>
      <c r="I15" s="22"/>
      <c r="J15" s="23"/>
      <c r="K15" s="23"/>
    </row>
    <row r="16" spans="1:11" ht="12.75" outlineLevel="3">
      <c r="A16" t="s">
        <v>9</v>
      </c>
      <c r="B16" t="s">
        <v>8</v>
      </c>
      <c r="C16" t="s">
        <v>23</v>
      </c>
      <c r="D16" t="s">
        <v>24</v>
      </c>
      <c r="E16" t="s">
        <v>12</v>
      </c>
      <c r="F16" t="s">
        <v>25</v>
      </c>
      <c r="G16" s="2">
        <v>101832</v>
      </c>
      <c r="H16" s="2">
        <v>0</v>
      </c>
      <c r="I16" s="2">
        <v>0</v>
      </c>
      <c r="J16" s="1">
        <v>0</v>
      </c>
      <c r="K16" s="1">
        <v>0</v>
      </c>
    </row>
    <row r="17" spans="3:11" s="5" customFormat="1" ht="12.75" outlineLevel="2">
      <c r="C17" s="9" t="s">
        <v>208</v>
      </c>
      <c r="G17" s="43">
        <f>SUBTOTAL(9,G16:G16)</f>
        <v>101832</v>
      </c>
      <c r="H17" s="43">
        <v>0</v>
      </c>
      <c r="I17" s="7">
        <f>SUBTOTAL(9,I16:I16)</f>
        <v>0</v>
      </c>
      <c r="J17" s="8">
        <f>SUBTOTAL(9,J16:J16)</f>
        <v>0</v>
      </c>
      <c r="K17" s="8">
        <f>SUBTOTAL(9,K16:K16)</f>
        <v>0</v>
      </c>
    </row>
    <row r="18" spans="3:11" s="20" customFormat="1" ht="12.75" outlineLevel="2">
      <c r="C18" s="24"/>
      <c r="G18" s="22"/>
      <c r="H18" s="22"/>
      <c r="I18" s="22"/>
      <c r="J18" s="23"/>
      <c r="K18" s="23"/>
    </row>
    <row r="19" spans="1:11" s="20" customFormat="1" ht="12.75" outlineLevel="2">
      <c r="A19" s="20">
        <v>10</v>
      </c>
      <c r="B19" s="20" t="s">
        <v>239</v>
      </c>
      <c r="C19" s="24"/>
      <c r="D19" s="20" t="s">
        <v>240</v>
      </c>
      <c r="F19" s="20" t="s">
        <v>241</v>
      </c>
      <c r="G19" s="22">
        <v>0</v>
      </c>
      <c r="H19" s="22">
        <v>5000</v>
      </c>
      <c r="I19" s="22"/>
      <c r="J19" s="23"/>
      <c r="K19" s="23"/>
    </row>
    <row r="20" spans="3:11" s="5" customFormat="1" ht="12.75" outlineLevel="2">
      <c r="C20" s="9"/>
      <c r="D20" s="35" t="s">
        <v>242</v>
      </c>
      <c r="G20" s="43">
        <v>0</v>
      </c>
      <c r="H20" s="43">
        <v>5000</v>
      </c>
      <c r="I20" s="7"/>
      <c r="J20" s="8"/>
      <c r="K20" s="8"/>
    </row>
    <row r="21" spans="3:11" s="20" customFormat="1" ht="12.75" outlineLevel="2">
      <c r="C21" s="24"/>
      <c r="G21" s="22"/>
      <c r="H21" s="22"/>
      <c r="I21" s="22"/>
      <c r="J21" s="23"/>
      <c r="K21" s="23"/>
    </row>
    <row r="22" spans="1:11" ht="12.75" outlineLevel="3">
      <c r="A22" t="s">
        <v>9</v>
      </c>
      <c r="B22" t="s">
        <v>8</v>
      </c>
      <c r="C22" t="s">
        <v>26</v>
      </c>
      <c r="D22" t="s">
        <v>27</v>
      </c>
      <c r="E22" t="s">
        <v>12</v>
      </c>
      <c r="F22" t="s">
        <v>28</v>
      </c>
      <c r="G22" s="2">
        <v>199967</v>
      </c>
      <c r="H22" s="2">
        <v>199967</v>
      </c>
      <c r="I22" s="2">
        <v>199967</v>
      </c>
      <c r="J22" s="1">
        <v>2.77</v>
      </c>
      <c r="K22" s="1">
        <v>0</v>
      </c>
    </row>
    <row r="23" spans="3:11" s="5" customFormat="1" ht="12.75" outlineLevel="2">
      <c r="C23" s="9" t="s">
        <v>209</v>
      </c>
      <c r="G23" s="43">
        <f>SUBTOTAL(9,G22:G22)</f>
        <v>199967</v>
      </c>
      <c r="H23" s="43">
        <f>SUBTOTAL(9,H22:H22)</f>
        <v>199967</v>
      </c>
      <c r="I23" s="7">
        <f>SUBTOTAL(9,I22:I22)</f>
        <v>199967</v>
      </c>
      <c r="J23" s="8">
        <f>SUBTOTAL(9,J22:J22)</f>
        <v>2.77</v>
      </c>
      <c r="K23" s="8">
        <f>SUBTOTAL(9,K22:K22)</f>
        <v>0</v>
      </c>
    </row>
    <row r="24" spans="3:11" s="20" customFormat="1" ht="12.75" outlineLevel="2">
      <c r="C24" s="24"/>
      <c r="G24" s="22"/>
      <c r="H24" s="22"/>
      <c r="I24" s="22"/>
      <c r="J24" s="23"/>
      <c r="K24" s="23"/>
    </row>
    <row r="25" spans="1:11" ht="12.75" outlineLevel="3">
      <c r="A25" t="s">
        <v>9</v>
      </c>
      <c r="B25" t="s">
        <v>8</v>
      </c>
      <c r="C25" t="s">
        <v>29</v>
      </c>
      <c r="D25" t="s">
        <v>30</v>
      </c>
      <c r="E25" t="s">
        <v>16</v>
      </c>
      <c r="F25" t="s">
        <v>31</v>
      </c>
      <c r="G25" s="2">
        <v>50000</v>
      </c>
      <c r="H25" s="2">
        <v>50000</v>
      </c>
      <c r="I25" s="2">
        <v>0</v>
      </c>
      <c r="J25" s="1">
        <v>0</v>
      </c>
      <c r="K25" s="1">
        <v>0</v>
      </c>
    </row>
    <row r="26" spans="4:8" ht="12.75" outlineLevel="3">
      <c r="D26" t="s">
        <v>30</v>
      </c>
      <c r="F26" t="s">
        <v>243</v>
      </c>
      <c r="G26" s="2">
        <v>0</v>
      </c>
      <c r="H26" s="2">
        <v>5000</v>
      </c>
    </row>
    <row r="27" spans="3:11" s="5" customFormat="1" ht="12.75" outlineLevel="2">
      <c r="C27" s="9" t="s">
        <v>210</v>
      </c>
      <c r="G27" s="43">
        <f>SUBTOTAL(9,G25:G25)</f>
        <v>50000</v>
      </c>
      <c r="H27" s="43">
        <f>H25+H26</f>
        <v>55000</v>
      </c>
      <c r="I27" s="7">
        <f>SUBTOTAL(9,I25:I25)</f>
        <v>0</v>
      </c>
      <c r="J27" s="8">
        <f>SUBTOTAL(9,J25:J25)</f>
        <v>0</v>
      </c>
      <c r="K27" s="8">
        <f>SUBTOTAL(9,K25:K25)</f>
        <v>0</v>
      </c>
    </row>
    <row r="28" spans="3:11" s="36" customFormat="1" ht="12.75" outlineLevel="2">
      <c r="C28" s="37"/>
      <c r="G28" s="38"/>
      <c r="H28" s="38"/>
      <c r="I28" s="38"/>
      <c r="J28" s="39"/>
      <c r="K28" s="39"/>
    </row>
    <row r="29" spans="1:11" s="36" customFormat="1" ht="12.75" outlineLevel="2">
      <c r="A29" t="s">
        <v>9</v>
      </c>
      <c r="B29" t="s">
        <v>8</v>
      </c>
      <c r="C29" s="24"/>
      <c r="D29" s="20" t="s">
        <v>244</v>
      </c>
      <c r="E29" s="20"/>
      <c r="F29" s="20" t="s">
        <v>251</v>
      </c>
      <c r="G29" s="22">
        <v>0</v>
      </c>
      <c r="H29" s="22">
        <v>10000</v>
      </c>
      <c r="I29" s="38"/>
      <c r="J29" s="39"/>
      <c r="K29" s="39"/>
    </row>
    <row r="30" spans="1:11" s="36" customFormat="1" ht="12.75" outlineLevel="2">
      <c r="A30"/>
      <c r="B30"/>
      <c r="C30" s="24"/>
      <c r="D30" s="20" t="s">
        <v>244</v>
      </c>
      <c r="E30" s="20"/>
      <c r="F30" s="20" t="s">
        <v>245</v>
      </c>
      <c r="G30" s="22">
        <v>0</v>
      </c>
      <c r="H30" s="22">
        <v>10000</v>
      </c>
      <c r="I30" s="38"/>
      <c r="J30" s="39"/>
      <c r="K30" s="39"/>
    </row>
    <row r="31" spans="3:11" s="20" customFormat="1" ht="12.75" outlineLevel="2">
      <c r="C31" s="24"/>
      <c r="D31" s="45" t="s">
        <v>244</v>
      </c>
      <c r="F31" s="45" t="s">
        <v>258</v>
      </c>
      <c r="G31" s="22">
        <v>0</v>
      </c>
      <c r="H31" s="22">
        <v>10500</v>
      </c>
      <c r="I31" s="22"/>
      <c r="J31" s="23"/>
      <c r="K31" s="23"/>
    </row>
    <row r="32" spans="3:11" s="20" customFormat="1" ht="12.75" outlineLevel="2">
      <c r="C32" s="24"/>
      <c r="D32" s="45" t="s">
        <v>244</v>
      </c>
      <c r="F32" s="45" t="s">
        <v>246</v>
      </c>
      <c r="G32" s="22">
        <v>0</v>
      </c>
      <c r="H32" s="22">
        <v>5000</v>
      </c>
      <c r="I32" s="22"/>
      <c r="J32" s="23"/>
      <c r="K32" s="23"/>
    </row>
    <row r="33" spans="3:11" s="20" customFormat="1" ht="12.75" outlineLevel="2">
      <c r="C33" s="24"/>
      <c r="D33" s="45" t="s">
        <v>244</v>
      </c>
      <c r="F33" s="45" t="s">
        <v>257</v>
      </c>
      <c r="G33" s="22">
        <v>0</v>
      </c>
      <c r="H33" s="22">
        <v>1600</v>
      </c>
      <c r="I33" s="22"/>
      <c r="J33" s="23"/>
      <c r="K33" s="23"/>
    </row>
    <row r="34" spans="3:11" s="20" customFormat="1" ht="12.75" outlineLevel="2">
      <c r="C34" s="24"/>
      <c r="D34" s="45" t="s">
        <v>244</v>
      </c>
      <c r="F34" s="45" t="s">
        <v>247</v>
      </c>
      <c r="G34" s="22">
        <v>0</v>
      </c>
      <c r="H34" s="22">
        <v>500</v>
      </c>
      <c r="I34" s="22"/>
      <c r="J34" s="23"/>
      <c r="K34" s="23"/>
    </row>
    <row r="35" spans="3:11" s="20" customFormat="1" ht="12.75" outlineLevel="2">
      <c r="C35" s="24"/>
      <c r="D35" s="45" t="s">
        <v>244</v>
      </c>
      <c r="F35" s="45" t="s">
        <v>252</v>
      </c>
      <c r="G35" s="22">
        <v>0</v>
      </c>
      <c r="H35" s="22">
        <v>1500</v>
      </c>
      <c r="I35" s="22"/>
      <c r="J35" s="23"/>
      <c r="K35" s="23"/>
    </row>
    <row r="36" spans="3:11" s="20" customFormat="1" ht="12.75" outlineLevel="2">
      <c r="C36" s="24"/>
      <c r="D36" s="45" t="s">
        <v>244</v>
      </c>
      <c r="F36" s="45" t="s">
        <v>253</v>
      </c>
      <c r="G36" s="22">
        <v>0</v>
      </c>
      <c r="H36" s="22">
        <v>500</v>
      </c>
      <c r="I36" s="22"/>
      <c r="J36" s="23"/>
      <c r="K36" s="23"/>
    </row>
    <row r="37" spans="3:11" s="20" customFormat="1" ht="12.75" outlineLevel="2">
      <c r="C37" s="24"/>
      <c r="D37" s="45" t="s">
        <v>244</v>
      </c>
      <c r="F37" s="45" t="s">
        <v>254</v>
      </c>
      <c r="G37" s="22">
        <v>0</v>
      </c>
      <c r="H37" s="22">
        <v>1500</v>
      </c>
      <c r="I37" s="22"/>
      <c r="J37" s="23"/>
      <c r="K37" s="23"/>
    </row>
    <row r="38" spans="3:11" s="41" customFormat="1" ht="12.75" outlineLevel="2">
      <c r="C38" s="40"/>
      <c r="D38" s="41" t="s">
        <v>244</v>
      </c>
      <c r="F38" s="41" t="s">
        <v>255</v>
      </c>
      <c r="G38" s="42">
        <v>0</v>
      </c>
      <c r="H38" s="42">
        <v>30000</v>
      </c>
      <c r="I38" s="42"/>
      <c r="J38" s="44"/>
      <c r="K38" s="44"/>
    </row>
    <row r="39" spans="3:11" s="5" customFormat="1" ht="12.75" outlineLevel="2">
      <c r="C39" s="9"/>
      <c r="D39" s="35" t="s">
        <v>242</v>
      </c>
      <c r="G39" s="7">
        <f>SUM(G29:G38)</f>
        <v>0</v>
      </c>
      <c r="H39" s="43">
        <f>SUM(H29:H38)</f>
        <v>71100</v>
      </c>
      <c r="I39" s="7"/>
      <c r="J39" s="8"/>
      <c r="K39" s="8"/>
    </row>
    <row r="40" spans="3:11" s="36" customFormat="1" ht="12.75" outlineLevel="2">
      <c r="C40" s="37"/>
      <c r="G40" s="38"/>
      <c r="H40" s="38"/>
      <c r="I40" s="38"/>
      <c r="J40" s="39"/>
      <c r="K40" s="39"/>
    </row>
    <row r="41" spans="1:11" s="11" customFormat="1" ht="21" customHeight="1" outlineLevel="1" thickBot="1">
      <c r="A41" s="10" t="s">
        <v>179</v>
      </c>
      <c r="G41" s="26">
        <f>SUBTOTAL(9,G2:G25)</f>
        <v>804331</v>
      </c>
      <c r="H41" s="26">
        <f>H3+H6+H11+H14+H17+H20+H23+H27+H39</f>
        <v>1050599</v>
      </c>
      <c r="I41" s="12">
        <f>SUBTOTAL(9,I2:I25)</f>
        <v>199967</v>
      </c>
      <c r="J41" s="13">
        <f>SUBTOTAL(9,J2:J25)</f>
        <v>5.77</v>
      </c>
      <c r="K41" s="13">
        <f>SUBTOTAL(9,K2:K25)</f>
        <v>0</v>
      </c>
    </row>
    <row r="42" spans="1:11" ht="13.5" outlineLevel="3" thickTop="1">
      <c r="A42" t="s">
        <v>33</v>
      </c>
      <c r="B42" t="s">
        <v>32</v>
      </c>
      <c r="C42" t="s">
        <v>34</v>
      </c>
      <c r="D42" t="s">
        <v>35</v>
      </c>
      <c r="E42" t="s">
        <v>21</v>
      </c>
      <c r="F42" t="s">
        <v>36</v>
      </c>
      <c r="G42" s="2">
        <v>20000</v>
      </c>
      <c r="H42" s="2">
        <v>20000</v>
      </c>
      <c r="I42" s="2">
        <v>20000</v>
      </c>
      <c r="J42" s="1">
        <v>0</v>
      </c>
      <c r="K42" s="1">
        <v>0</v>
      </c>
    </row>
    <row r="43" spans="1:11" ht="12.75" outlineLevel="3">
      <c r="A43" t="s">
        <v>33</v>
      </c>
      <c r="B43" t="s">
        <v>32</v>
      </c>
      <c r="C43" t="s">
        <v>34</v>
      </c>
      <c r="D43" t="s">
        <v>35</v>
      </c>
      <c r="E43" t="s">
        <v>37</v>
      </c>
      <c r="F43" t="s">
        <v>38</v>
      </c>
      <c r="G43" s="2">
        <v>0</v>
      </c>
      <c r="H43" s="2">
        <v>0</v>
      </c>
      <c r="I43" s="2">
        <v>0</v>
      </c>
      <c r="J43" s="1">
        <v>0.54</v>
      </c>
      <c r="K43" s="1">
        <v>0</v>
      </c>
    </row>
    <row r="44" spans="3:11" s="5" customFormat="1" ht="12.75" outlineLevel="2">
      <c r="C44" s="9" t="s">
        <v>211</v>
      </c>
      <c r="G44" s="7">
        <f>SUBTOTAL(9,G42:G43)</f>
        <v>20000</v>
      </c>
      <c r="H44" s="7">
        <f>SUBTOTAL(9,H42:H43)</f>
        <v>20000</v>
      </c>
      <c r="I44" s="7">
        <f>SUBTOTAL(9,I42:I43)</f>
        <v>20000</v>
      </c>
      <c r="J44" s="8">
        <f>SUBTOTAL(9,J42:J43)</f>
        <v>0.54</v>
      </c>
      <c r="K44" s="8">
        <f>SUBTOTAL(9,K42:K43)</f>
        <v>0</v>
      </c>
    </row>
    <row r="45" spans="1:11" s="11" customFormat="1" ht="21" customHeight="1" outlineLevel="1" thickBot="1">
      <c r="A45" s="14" t="s">
        <v>180</v>
      </c>
      <c r="G45" s="26">
        <f>SUBTOTAL(9,G42:G43)</f>
        <v>20000</v>
      </c>
      <c r="H45" s="26">
        <f>H44</f>
        <v>20000</v>
      </c>
      <c r="I45" s="12">
        <f>SUBTOTAL(9,I42:I43)</f>
        <v>20000</v>
      </c>
      <c r="J45" s="13">
        <f>SUBTOTAL(9,J42:J43)</f>
        <v>0.54</v>
      </c>
      <c r="K45" s="13">
        <f>SUBTOTAL(9,K42:K43)</f>
        <v>0</v>
      </c>
    </row>
    <row r="46" spans="1:11" ht="13.5" outlineLevel="3" thickTop="1">
      <c r="A46" t="s">
        <v>40</v>
      </c>
      <c r="B46" t="s">
        <v>39</v>
      </c>
      <c r="C46" t="s">
        <v>41</v>
      </c>
      <c r="D46" t="s">
        <v>42</v>
      </c>
      <c r="E46" t="s">
        <v>16</v>
      </c>
      <c r="F46" t="s">
        <v>43</v>
      </c>
      <c r="G46" s="2">
        <v>77815</v>
      </c>
      <c r="H46" s="2">
        <v>77815</v>
      </c>
      <c r="I46" s="2">
        <v>0</v>
      </c>
      <c r="J46" s="1">
        <v>0</v>
      </c>
      <c r="K46" s="1">
        <v>0</v>
      </c>
    </row>
    <row r="47" spans="1:11" ht="12.75" outlineLevel="3">
      <c r="A47" t="s">
        <v>40</v>
      </c>
      <c r="B47" t="s">
        <v>39</v>
      </c>
      <c r="C47" t="s">
        <v>41</v>
      </c>
      <c r="D47" t="s">
        <v>42</v>
      </c>
      <c r="E47" t="s">
        <v>12</v>
      </c>
      <c r="F47" t="s">
        <v>25</v>
      </c>
      <c r="G47" s="2">
        <v>-46944</v>
      </c>
      <c r="H47" s="2">
        <v>0</v>
      </c>
      <c r="I47" s="2">
        <v>0</v>
      </c>
      <c r="J47" s="1">
        <v>0</v>
      </c>
      <c r="K47" s="1">
        <v>0</v>
      </c>
    </row>
    <row r="48" spans="1:11" ht="12.75" outlineLevel="3">
      <c r="A48" t="s">
        <v>40</v>
      </c>
      <c r="B48" t="s">
        <v>39</v>
      </c>
      <c r="C48" t="s">
        <v>41</v>
      </c>
      <c r="D48" t="s">
        <v>42</v>
      </c>
      <c r="E48" t="s">
        <v>21</v>
      </c>
      <c r="F48" t="s">
        <v>44</v>
      </c>
      <c r="G48" s="2">
        <v>51438</v>
      </c>
      <c r="H48" s="2">
        <v>51438</v>
      </c>
      <c r="I48" s="2">
        <v>0</v>
      </c>
      <c r="J48" s="1">
        <v>0</v>
      </c>
      <c r="K48" s="1">
        <v>0</v>
      </c>
    </row>
    <row r="49" spans="3:11" s="5" customFormat="1" ht="12.75" outlineLevel="2">
      <c r="C49" s="9" t="s">
        <v>212</v>
      </c>
      <c r="G49" s="7">
        <f>SUBTOTAL(9,G46:G48)</f>
        <v>82309</v>
      </c>
      <c r="H49" s="7">
        <f>SUM(H46:H48)</f>
        <v>129253</v>
      </c>
      <c r="I49" s="7">
        <f>SUBTOTAL(9,I46:I48)</f>
        <v>0</v>
      </c>
      <c r="J49" s="8">
        <f>SUBTOTAL(9,J46:J48)</f>
        <v>0</v>
      </c>
      <c r="K49" s="8">
        <f>SUBTOTAL(9,K46:K48)</f>
        <v>0</v>
      </c>
    </row>
    <row r="50" spans="1:11" s="11" customFormat="1" ht="21" customHeight="1" outlineLevel="1" thickBot="1">
      <c r="A50" s="14" t="s">
        <v>181</v>
      </c>
      <c r="G50" s="26">
        <f>SUBTOTAL(9,G46:G48)</f>
        <v>82309</v>
      </c>
      <c r="H50" s="26">
        <f>H49</f>
        <v>129253</v>
      </c>
      <c r="I50" s="12">
        <f>SUBTOTAL(9,I46:I48)</f>
        <v>0</v>
      </c>
      <c r="J50" s="13">
        <f>SUBTOTAL(9,J46:J48)</f>
        <v>0</v>
      </c>
      <c r="K50" s="13">
        <f>SUBTOTAL(9,K46:K48)</f>
        <v>0</v>
      </c>
    </row>
    <row r="51" spans="1:11" ht="13.5" outlineLevel="3" thickTop="1">
      <c r="A51" t="s">
        <v>46</v>
      </c>
      <c r="B51" t="s">
        <v>45</v>
      </c>
      <c r="C51" t="s">
        <v>47</v>
      </c>
      <c r="D51" t="s">
        <v>48</v>
      </c>
      <c r="E51" t="s">
        <v>12</v>
      </c>
      <c r="F51" t="s">
        <v>49</v>
      </c>
      <c r="G51" s="2">
        <v>134791</v>
      </c>
      <c r="H51" s="2">
        <v>134791</v>
      </c>
      <c r="I51" s="2">
        <v>134791</v>
      </c>
      <c r="J51" s="1">
        <v>0</v>
      </c>
      <c r="K51" s="1">
        <v>0</v>
      </c>
    </row>
    <row r="52" spans="1:11" ht="12.75" outlineLevel="3">
      <c r="A52" t="s">
        <v>46</v>
      </c>
      <c r="B52" t="s">
        <v>45</v>
      </c>
      <c r="C52" t="s">
        <v>47</v>
      </c>
      <c r="D52" t="s">
        <v>48</v>
      </c>
      <c r="E52" t="s">
        <v>12</v>
      </c>
      <c r="F52" t="s">
        <v>25</v>
      </c>
      <c r="G52" s="2">
        <v>-1651</v>
      </c>
      <c r="H52" s="2">
        <v>0</v>
      </c>
      <c r="I52" s="2">
        <v>0</v>
      </c>
      <c r="J52" s="1">
        <v>0</v>
      </c>
      <c r="K52" s="1">
        <v>0</v>
      </c>
    </row>
    <row r="53" spans="3:11" s="5" customFormat="1" ht="12.75" outlineLevel="2">
      <c r="C53" s="9" t="s">
        <v>213</v>
      </c>
      <c r="G53" s="7">
        <f>SUBTOTAL(9,G51:G52)</f>
        <v>133140</v>
      </c>
      <c r="H53" s="7">
        <f>SUM(H51:H52)</f>
        <v>134791</v>
      </c>
      <c r="I53" s="7">
        <f>SUBTOTAL(9,I51:I52)</f>
        <v>134791</v>
      </c>
      <c r="J53" s="8">
        <f>SUBTOTAL(9,J51:J52)</f>
        <v>0</v>
      </c>
      <c r="K53" s="8">
        <f>SUBTOTAL(9,K51:K52)</f>
        <v>0</v>
      </c>
    </row>
    <row r="54" spans="1:11" s="11" customFormat="1" ht="21" customHeight="1" outlineLevel="1" thickBot="1">
      <c r="A54" s="14" t="s">
        <v>182</v>
      </c>
      <c r="G54" s="26">
        <f>SUBTOTAL(9,G51:G52)</f>
        <v>133140</v>
      </c>
      <c r="H54" s="26">
        <f>H53</f>
        <v>134791</v>
      </c>
      <c r="I54" s="12">
        <f>SUBTOTAL(9,I51:I52)</f>
        <v>134791</v>
      </c>
      <c r="J54" s="13">
        <f>SUBTOTAL(9,J51:J52)</f>
        <v>0</v>
      </c>
      <c r="K54" s="13">
        <f>SUBTOTAL(9,K51:K52)</f>
        <v>0</v>
      </c>
    </row>
    <row r="55" spans="1:11" ht="13.5" outlineLevel="3" thickTop="1">
      <c r="A55" t="s">
        <v>51</v>
      </c>
      <c r="B55" t="s">
        <v>50</v>
      </c>
      <c r="C55" t="s">
        <v>52</v>
      </c>
      <c r="D55" t="s">
        <v>53</v>
      </c>
      <c r="E55" t="s">
        <v>16</v>
      </c>
      <c r="F55" t="s">
        <v>54</v>
      </c>
      <c r="G55" s="2">
        <v>58000</v>
      </c>
      <c r="H55" s="2">
        <v>58000</v>
      </c>
      <c r="I55" s="2">
        <v>0</v>
      </c>
      <c r="J55" s="1">
        <v>0</v>
      </c>
      <c r="K55" s="1">
        <v>0</v>
      </c>
    </row>
    <row r="56" spans="1:11" ht="12.75" outlineLevel="3">
      <c r="A56" t="s">
        <v>51</v>
      </c>
      <c r="B56" t="s">
        <v>50</v>
      </c>
      <c r="C56" t="s">
        <v>52</v>
      </c>
      <c r="D56" t="s">
        <v>53</v>
      </c>
      <c r="E56" t="s">
        <v>18</v>
      </c>
      <c r="F56" t="s">
        <v>55</v>
      </c>
      <c r="G56" s="2">
        <v>72000</v>
      </c>
      <c r="H56" s="2">
        <v>72000</v>
      </c>
      <c r="I56" s="2">
        <v>0</v>
      </c>
      <c r="J56" s="1">
        <v>0</v>
      </c>
      <c r="K56" s="1">
        <v>0</v>
      </c>
    </row>
    <row r="57" spans="1:11" ht="12.75" outlineLevel="3">
      <c r="A57" t="s">
        <v>51</v>
      </c>
      <c r="B57" t="s">
        <v>50</v>
      </c>
      <c r="C57" t="s">
        <v>52</v>
      </c>
      <c r="D57" t="s">
        <v>53</v>
      </c>
      <c r="E57" t="s">
        <v>21</v>
      </c>
      <c r="F57" t="s">
        <v>44</v>
      </c>
      <c r="G57" s="2">
        <v>9937</v>
      </c>
      <c r="H57" s="2">
        <v>9937</v>
      </c>
      <c r="I57" s="2">
        <v>0</v>
      </c>
      <c r="J57" s="1">
        <v>0</v>
      </c>
      <c r="K57" s="1">
        <v>0</v>
      </c>
    </row>
    <row r="58" spans="3:11" s="5" customFormat="1" ht="12.75" outlineLevel="2">
      <c r="C58" s="9" t="s">
        <v>214</v>
      </c>
      <c r="G58" s="7">
        <f>SUBTOTAL(9,G55:G57)</f>
        <v>139937</v>
      </c>
      <c r="H58" s="7">
        <f>SUBTOTAL(9,H55:H57)</f>
        <v>139937</v>
      </c>
      <c r="I58" s="7">
        <f>SUBTOTAL(9,I55:I57)</f>
        <v>0</v>
      </c>
      <c r="J58" s="8">
        <f>SUBTOTAL(9,J55:J57)</f>
        <v>0</v>
      </c>
      <c r="K58" s="8">
        <f>SUBTOTAL(9,K55:K57)</f>
        <v>0</v>
      </c>
    </row>
    <row r="59" spans="1:11" s="11" customFormat="1" ht="21" customHeight="1" outlineLevel="1" thickBot="1">
      <c r="A59" s="14" t="s">
        <v>183</v>
      </c>
      <c r="G59" s="26">
        <f>SUBTOTAL(9,G55:G57)</f>
        <v>139937</v>
      </c>
      <c r="H59" s="26">
        <f>H58</f>
        <v>139937</v>
      </c>
      <c r="I59" s="12">
        <f>SUBTOTAL(9,I55:I57)</f>
        <v>0</v>
      </c>
      <c r="J59" s="13">
        <f>SUBTOTAL(9,J55:J57)</f>
        <v>0</v>
      </c>
      <c r="K59" s="13">
        <f>SUBTOTAL(9,K55:K57)</f>
        <v>0</v>
      </c>
    </row>
    <row r="60" spans="1:11" ht="13.5" outlineLevel="3" thickTop="1">
      <c r="A60" t="s">
        <v>57</v>
      </c>
      <c r="B60" t="s">
        <v>56</v>
      </c>
      <c r="C60" t="s">
        <v>58</v>
      </c>
      <c r="D60" t="s">
        <v>59</v>
      </c>
      <c r="E60" t="s">
        <v>12</v>
      </c>
      <c r="F60" t="s">
        <v>60</v>
      </c>
      <c r="G60" s="2">
        <v>0</v>
      </c>
      <c r="H60" s="2">
        <v>0</v>
      </c>
      <c r="I60" s="2">
        <v>0</v>
      </c>
      <c r="J60" s="1">
        <v>-1</v>
      </c>
      <c r="K60" s="1">
        <v>0</v>
      </c>
    </row>
    <row r="61" spans="1:11" ht="12.75" outlineLevel="3">
      <c r="A61" t="s">
        <v>57</v>
      </c>
      <c r="B61" t="s">
        <v>56</v>
      </c>
      <c r="C61" t="s">
        <v>58</v>
      </c>
      <c r="D61" t="s">
        <v>59</v>
      </c>
      <c r="E61" t="s">
        <v>12</v>
      </c>
      <c r="F61" t="s">
        <v>25</v>
      </c>
      <c r="G61" s="2">
        <v>20165</v>
      </c>
      <c r="H61" s="2">
        <v>0</v>
      </c>
      <c r="I61" s="2">
        <v>0</v>
      </c>
      <c r="J61" s="1">
        <v>0</v>
      </c>
      <c r="K61" s="1">
        <v>0</v>
      </c>
    </row>
    <row r="62" spans="1:11" ht="12.75" outlineLevel="3">
      <c r="A62" t="s">
        <v>57</v>
      </c>
      <c r="B62" t="s">
        <v>56</v>
      </c>
      <c r="C62" t="s">
        <v>58</v>
      </c>
      <c r="D62" t="s">
        <v>59</v>
      </c>
      <c r="E62" t="s">
        <v>61</v>
      </c>
      <c r="F62" t="s">
        <v>62</v>
      </c>
      <c r="G62" s="2">
        <v>498519</v>
      </c>
      <c r="H62" s="2">
        <v>498519</v>
      </c>
      <c r="I62" s="2">
        <v>498519</v>
      </c>
      <c r="J62" s="1">
        <v>0</v>
      </c>
      <c r="K62" s="1">
        <v>0</v>
      </c>
    </row>
    <row r="63" spans="1:11" ht="12.75" outlineLevel="3">
      <c r="A63" t="s">
        <v>57</v>
      </c>
      <c r="B63" t="s">
        <v>56</v>
      </c>
      <c r="C63" t="s">
        <v>58</v>
      </c>
      <c r="D63" t="s">
        <v>59</v>
      </c>
      <c r="E63" t="s">
        <v>21</v>
      </c>
      <c r="F63" t="s">
        <v>44</v>
      </c>
      <c r="G63" s="2">
        <v>20990</v>
      </c>
      <c r="H63" s="2">
        <v>20990</v>
      </c>
      <c r="I63" s="2">
        <v>0</v>
      </c>
      <c r="J63" s="1">
        <v>0</v>
      </c>
      <c r="K63" s="1">
        <v>0</v>
      </c>
    </row>
    <row r="64" spans="3:11" s="5" customFormat="1" ht="12.75" outlineLevel="2">
      <c r="C64" s="9" t="s">
        <v>215</v>
      </c>
      <c r="G64" s="7">
        <f>SUBTOTAL(9,G60:G63)</f>
        <v>539674</v>
      </c>
      <c r="H64" s="7">
        <f>SUM(H60:H63)</f>
        <v>519509</v>
      </c>
      <c r="I64" s="7">
        <f>SUBTOTAL(9,I60:I63)</f>
        <v>498519</v>
      </c>
      <c r="J64" s="8">
        <f>SUBTOTAL(9,J60:J63)</f>
        <v>-1</v>
      </c>
      <c r="K64" s="8">
        <f>SUBTOTAL(9,K60:K63)</f>
        <v>0</v>
      </c>
    </row>
    <row r="65" spans="1:11" s="11" customFormat="1" ht="21" customHeight="1" outlineLevel="1" thickBot="1">
      <c r="A65" s="14" t="s">
        <v>184</v>
      </c>
      <c r="G65" s="26">
        <f>SUBTOTAL(9,G60:G63)</f>
        <v>539674</v>
      </c>
      <c r="H65" s="26">
        <f>H64</f>
        <v>519509</v>
      </c>
      <c r="I65" s="12">
        <f>SUBTOTAL(9,I60:I63)</f>
        <v>498519</v>
      </c>
      <c r="J65" s="13">
        <f>SUBTOTAL(9,J60:J63)</f>
        <v>-1</v>
      </c>
      <c r="K65" s="13">
        <f>SUBTOTAL(9,K60:K63)</f>
        <v>0</v>
      </c>
    </row>
    <row r="66" spans="1:11" ht="13.5" outlineLevel="3" thickTop="1">
      <c r="A66" t="s">
        <v>64</v>
      </c>
      <c r="B66" t="s">
        <v>63</v>
      </c>
      <c r="C66" t="s">
        <v>65</v>
      </c>
      <c r="D66" t="s">
        <v>66</v>
      </c>
      <c r="E66" t="s">
        <v>12</v>
      </c>
      <c r="F66" t="s">
        <v>25</v>
      </c>
      <c r="G66" s="2">
        <v>-1642</v>
      </c>
      <c r="H66" s="2">
        <v>0</v>
      </c>
      <c r="I66" s="2">
        <v>0</v>
      </c>
      <c r="J66" s="1">
        <v>0</v>
      </c>
      <c r="K66" s="1">
        <v>0</v>
      </c>
    </row>
    <row r="67" spans="3:11" s="5" customFormat="1" ht="12.75" outlineLevel="2">
      <c r="C67" s="9" t="s">
        <v>216</v>
      </c>
      <c r="G67" s="7">
        <f>SUBTOTAL(9,G66:G66)</f>
        <v>-1642</v>
      </c>
      <c r="H67" s="7">
        <v>0</v>
      </c>
      <c r="I67" s="7">
        <f>SUBTOTAL(9,I66:I66)</f>
        <v>0</v>
      </c>
      <c r="J67" s="8">
        <f>SUBTOTAL(9,J66:J66)</f>
        <v>0</v>
      </c>
      <c r="K67" s="8">
        <f>SUBTOTAL(9,K66:K66)</f>
        <v>0</v>
      </c>
    </row>
    <row r="68" spans="1:11" s="11" customFormat="1" ht="21" customHeight="1" outlineLevel="1" thickBot="1">
      <c r="A68" s="14" t="s">
        <v>185</v>
      </c>
      <c r="G68" s="26">
        <f>SUBTOTAL(9,G66:G66)</f>
        <v>-1642</v>
      </c>
      <c r="H68" s="26">
        <f>H67</f>
        <v>0</v>
      </c>
      <c r="I68" s="12">
        <f>SUBTOTAL(9,I66:I66)</f>
        <v>0</v>
      </c>
      <c r="J68" s="13">
        <f>SUBTOTAL(9,J66:J66)</f>
        <v>0</v>
      </c>
      <c r="K68" s="13">
        <f>SUBTOTAL(9,K66:K66)</f>
        <v>0</v>
      </c>
    </row>
    <row r="69" spans="1:11" ht="13.5" outlineLevel="3" thickTop="1">
      <c r="A69" t="s">
        <v>68</v>
      </c>
      <c r="B69" t="s">
        <v>67</v>
      </c>
      <c r="C69" t="s">
        <v>69</v>
      </c>
      <c r="D69" t="s">
        <v>70</v>
      </c>
      <c r="E69" t="s">
        <v>21</v>
      </c>
      <c r="F69" t="s">
        <v>44</v>
      </c>
      <c r="G69" s="2">
        <v>8790</v>
      </c>
      <c r="H69" s="2">
        <v>8790</v>
      </c>
      <c r="I69" s="2">
        <v>0</v>
      </c>
      <c r="J69" s="1">
        <v>0</v>
      </c>
      <c r="K69" s="1">
        <v>0</v>
      </c>
    </row>
    <row r="70" spans="3:11" s="5" customFormat="1" ht="12.75" outlineLevel="2">
      <c r="C70" s="9" t="s">
        <v>217</v>
      </c>
      <c r="G70" s="7">
        <f>SUBTOTAL(9,G69:G69)</f>
        <v>8790</v>
      </c>
      <c r="H70" s="7">
        <f>SUBTOTAL(9,H69:H69)</f>
        <v>8790</v>
      </c>
      <c r="I70" s="7">
        <f>SUBTOTAL(9,I69:I69)</f>
        <v>0</v>
      </c>
      <c r="J70" s="8">
        <f>SUBTOTAL(9,J69:J69)</f>
        <v>0</v>
      </c>
      <c r="K70" s="8">
        <f>SUBTOTAL(9,K69:K69)</f>
        <v>0</v>
      </c>
    </row>
    <row r="71" spans="1:11" s="11" customFormat="1" ht="21" customHeight="1" outlineLevel="1" thickBot="1">
      <c r="A71" s="14" t="s">
        <v>186</v>
      </c>
      <c r="G71" s="26">
        <f>SUBTOTAL(9,G69:G69)</f>
        <v>8790</v>
      </c>
      <c r="H71" s="26">
        <f>H70</f>
        <v>8790</v>
      </c>
      <c r="I71" s="12">
        <f>SUBTOTAL(9,I69:I69)</f>
        <v>0</v>
      </c>
      <c r="J71" s="13">
        <f>SUBTOTAL(9,J69:J69)</f>
        <v>0</v>
      </c>
      <c r="K71" s="13">
        <f>SUBTOTAL(9,K69:K69)</f>
        <v>0</v>
      </c>
    </row>
    <row r="72" spans="1:11" ht="13.5" outlineLevel="3" thickTop="1">
      <c r="A72" t="s">
        <v>72</v>
      </c>
      <c r="B72" t="s">
        <v>71</v>
      </c>
      <c r="C72" t="s">
        <v>73</v>
      </c>
      <c r="D72" t="s">
        <v>74</v>
      </c>
      <c r="E72" t="s">
        <v>21</v>
      </c>
      <c r="F72" t="s">
        <v>44</v>
      </c>
      <c r="G72" s="2">
        <v>7710</v>
      </c>
      <c r="H72" s="2">
        <v>7710</v>
      </c>
      <c r="I72" s="2">
        <v>0</v>
      </c>
      <c r="J72" s="1">
        <v>0</v>
      </c>
      <c r="K72" s="1">
        <v>0</v>
      </c>
    </row>
    <row r="73" spans="3:11" s="5" customFormat="1" ht="12.75" outlineLevel="2">
      <c r="C73" s="9" t="s">
        <v>218</v>
      </c>
      <c r="G73" s="7">
        <f>SUBTOTAL(9,G72:G72)</f>
        <v>7710</v>
      </c>
      <c r="H73" s="7">
        <f>SUBTOTAL(9,H72:H72)</f>
        <v>7710</v>
      </c>
      <c r="I73" s="7">
        <f>SUBTOTAL(9,I72:I72)</f>
        <v>0</v>
      </c>
      <c r="J73" s="8">
        <f>SUBTOTAL(9,J72:J72)</f>
        <v>0</v>
      </c>
      <c r="K73" s="8">
        <f>SUBTOTAL(9,K72:K72)</f>
        <v>0</v>
      </c>
    </row>
    <row r="74" spans="1:11" s="11" customFormat="1" ht="21" customHeight="1" outlineLevel="1" thickBot="1">
      <c r="A74" s="14" t="s">
        <v>187</v>
      </c>
      <c r="G74" s="26">
        <f>SUBTOTAL(9,G72:G72)</f>
        <v>7710</v>
      </c>
      <c r="H74" s="26">
        <f>H73</f>
        <v>7710</v>
      </c>
      <c r="I74" s="12">
        <f>SUBTOTAL(9,I72:I72)</f>
        <v>0</v>
      </c>
      <c r="J74" s="13">
        <f>SUBTOTAL(9,J72:J72)</f>
        <v>0</v>
      </c>
      <c r="K74" s="13">
        <f>SUBTOTAL(9,K72:K72)</f>
        <v>0</v>
      </c>
    </row>
    <row r="75" spans="1:11" ht="13.5" outlineLevel="3" thickTop="1">
      <c r="A75" t="s">
        <v>76</v>
      </c>
      <c r="B75" t="s">
        <v>75</v>
      </c>
      <c r="C75" t="s">
        <v>77</v>
      </c>
      <c r="D75" t="s">
        <v>78</v>
      </c>
      <c r="E75" t="s">
        <v>16</v>
      </c>
      <c r="F75" t="s">
        <v>79</v>
      </c>
      <c r="G75" s="2">
        <v>25000</v>
      </c>
      <c r="H75" s="2">
        <v>25000</v>
      </c>
      <c r="I75" s="2">
        <v>0</v>
      </c>
      <c r="J75" s="1">
        <v>0</v>
      </c>
      <c r="K75" s="1">
        <v>0</v>
      </c>
    </row>
    <row r="76" spans="3:11" s="5" customFormat="1" ht="12.75" outlineLevel="2">
      <c r="C76" s="9" t="s">
        <v>219</v>
      </c>
      <c r="G76" s="7">
        <f>SUBTOTAL(9,G75:G75)</f>
        <v>25000</v>
      </c>
      <c r="H76" s="7">
        <f>SUBTOTAL(9,H75:H75)</f>
        <v>25000</v>
      </c>
      <c r="I76" s="7">
        <f>SUBTOTAL(9,I75:I75)</f>
        <v>0</v>
      </c>
      <c r="J76" s="8">
        <f>SUBTOTAL(9,J75:J75)</f>
        <v>0</v>
      </c>
      <c r="K76" s="8">
        <f>SUBTOTAL(9,K75:K75)</f>
        <v>0</v>
      </c>
    </row>
    <row r="77" spans="1:11" s="11" customFormat="1" ht="21" customHeight="1" outlineLevel="1" thickBot="1">
      <c r="A77" s="14" t="s">
        <v>188</v>
      </c>
      <c r="G77" s="26">
        <f>SUBTOTAL(9,G75:G75)</f>
        <v>25000</v>
      </c>
      <c r="H77" s="26">
        <f>H76</f>
        <v>25000</v>
      </c>
      <c r="I77" s="12">
        <f>SUBTOTAL(9,I75:I75)</f>
        <v>0</v>
      </c>
      <c r="J77" s="13">
        <f>SUBTOTAL(9,J75:J75)</f>
        <v>0</v>
      </c>
      <c r="K77" s="13">
        <f>SUBTOTAL(9,K75:K75)</f>
        <v>0</v>
      </c>
    </row>
    <row r="78" spans="1:11" ht="13.5" outlineLevel="3" thickTop="1">
      <c r="A78" t="s">
        <v>81</v>
      </c>
      <c r="B78" t="s">
        <v>80</v>
      </c>
      <c r="C78" t="s">
        <v>82</v>
      </c>
      <c r="D78" t="s">
        <v>83</v>
      </c>
      <c r="E78" t="s">
        <v>12</v>
      </c>
      <c r="F78" t="s">
        <v>25</v>
      </c>
      <c r="G78" s="2">
        <v>-612</v>
      </c>
      <c r="H78" s="2">
        <v>0</v>
      </c>
      <c r="I78" s="2">
        <v>0</v>
      </c>
      <c r="J78" s="1">
        <v>0</v>
      </c>
      <c r="K78" s="1">
        <v>0</v>
      </c>
    </row>
    <row r="79" spans="3:11" s="5" customFormat="1" ht="12.75" outlineLevel="2">
      <c r="C79" s="9" t="s">
        <v>220</v>
      </c>
      <c r="G79" s="7">
        <f>SUBTOTAL(9,G78:G78)</f>
        <v>-612</v>
      </c>
      <c r="H79" s="7">
        <v>0</v>
      </c>
      <c r="I79" s="7">
        <f>SUBTOTAL(9,I78:I78)</f>
        <v>0</v>
      </c>
      <c r="J79" s="8">
        <f>SUBTOTAL(9,J78:J78)</f>
        <v>0</v>
      </c>
      <c r="K79" s="8">
        <f>SUBTOTAL(9,K78:K78)</f>
        <v>0</v>
      </c>
    </row>
    <row r="80" spans="1:11" s="11" customFormat="1" ht="21" customHeight="1" outlineLevel="1" thickBot="1">
      <c r="A80" s="14" t="s">
        <v>189</v>
      </c>
      <c r="G80" s="26">
        <f>SUBTOTAL(9,G78:G78)</f>
        <v>-612</v>
      </c>
      <c r="H80" s="26">
        <f>H79</f>
        <v>0</v>
      </c>
      <c r="I80" s="12">
        <f>SUBTOTAL(9,I78:I78)</f>
        <v>0</v>
      </c>
      <c r="J80" s="13">
        <f>SUBTOTAL(9,J78:J78)</f>
        <v>0</v>
      </c>
      <c r="K80" s="13">
        <f>SUBTOTAL(9,K78:K78)</f>
        <v>0</v>
      </c>
    </row>
    <row r="81" spans="1:11" ht="13.5" outlineLevel="3" thickTop="1">
      <c r="A81" t="s">
        <v>85</v>
      </c>
      <c r="B81" t="s">
        <v>84</v>
      </c>
      <c r="C81" t="s">
        <v>86</v>
      </c>
      <c r="D81" t="s">
        <v>87</v>
      </c>
      <c r="E81" t="s">
        <v>16</v>
      </c>
      <c r="F81" t="s">
        <v>43</v>
      </c>
      <c r="G81" s="2">
        <v>10465</v>
      </c>
      <c r="H81" s="2">
        <v>10465</v>
      </c>
      <c r="I81" s="2">
        <v>0</v>
      </c>
      <c r="J81" s="1">
        <v>0</v>
      </c>
      <c r="K81" s="1">
        <v>0</v>
      </c>
    </row>
    <row r="82" spans="1:11" ht="12.75" outlineLevel="3">
      <c r="A82" t="s">
        <v>85</v>
      </c>
      <c r="B82" t="s">
        <v>84</v>
      </c>
      <c r="C82" t="s">
        <v>86</v>
      </c>
      <c r="D82" t="s">
        <v>87</v>
      </c>
      <c r="E82" t="s">
        <v>12</v>
      </c>
      <c r="F82" t="s">
        <v>25</v>
      </c>
      <c r="G82" s="2">
        <v>21587</v>
      </c>
      <c r="H82" s="2">
        <v>0</v>
      </c>
      <c r="I82" s="2">
        <v>0</v>
      </c>
      <c r="J82" s="1">
        <v>0</v>
      </c>
      <c r="K82" s="1">
        <v>0</v>
      </c>
    </row>
    <row r="83" spans="1:11" ht="12.75" outlineLevel="3">
      <c r="A83" t="s">
        <v>85</v>
      </c>
      <c r="B83" t="s">
        <v>84</v>
      </c>
      <c r="C83" t="s">
        <v>86</v>
      </c>
      <c r="D83" t="s">
        <v>87</v>
      </c>
      <c r="E83" t="s">
        <v>21</v>
      </c>
      <c r="F83" t="s">
        <v>44</v>
      </c>
      <c r="G83" s="2">
        <v>22191</v>
      </c>
      <c r="H83" s="2">
        <v>22191</v>
      </c>
      <c r="I83" s="2">
        <v>0</v>
      </c>
      <c r="J83" s="1">
        <v>0</v>
      </c>
      <c r="K83" s="1">
        <v>0</v>
      </c>
    </row>
    <row r="84" spans="3:11" s="5" customFormat="1" ht="12.75" outlineLevel="2">
      <c r="C84" s="9" t="s">
        <v>221</v>
      </c>
      <c r="G84" s="7">
        <f>SUBTOTAL(9,G81:G83)</f>
        <v>54243</v>
      </c>
      <c r="H84" s="7">
        <f>SUM(H81:H83)</f>
        <v>32656</v>
      </c>
      <c r="I84" s="7">
        <f>SUBTOTAL(9,I81:I83)</f>
        <v>0</v>
      </c>
      <c r="J84" s="8">
        <f>SUBTOTAL(9,J81:J83)</f>
        <v>0</v>
      </c>
      <c r="K84" s="8">
        <f>SUBTOTAL(9,K81:K83)</f>
        <v>0</v>
      </c>
    </row>
    <row r="85" spans="1:11" s="11" customFormat="1" ht="21" customHeight="1" outlineLevel="1" thickBot="1">
      <c r="A85" s="14" t="s">
        <v>190</v>
      </c>
      <c r="G85" s="26">
        <f>SUBTOTAL(9,G81:G83)</f>
        <v>54243</v>
      </c>
      <c r="H85" s="26">
        <f>H84</f>
        <v>32656</v>
      </c>
      <c r="I85" s="12">
        <f>SUBTOTAL(9,I81:I83)</f>
        <v>0</v>
      </c>
      <c r="J85" s="13">
        <f>SUBTOTAL(9,J81:J83)</f>
        <v>0</v>
      </c>
      <c r="K85" s="13">
        <f>SUBTOTAL(9,K81:K83)</f>
        <v>0</v>
      </c>
    </row>
    <row r="86" spans="1:11" ht="13.5" outlineLevel="3" thickTop="1">
      <c r="A86" t="s">
        <v>89</v>
      </c>
      <c r="B86" t="s">
        <v>88</v>
      </c>
      <c r="C86" t="s">
        <v>90</v>
      </c>
      <c r="D86" t="s">
        <v>91</v>
      </c>
      <c r="E86" t="s">
        <v>12</v>
      </c>
      <c r="F86" t="s">
        <v>25</v>
      </c>
      <c r="G86" s="2">
        <v>11734</v>
      </c>
      <c r="H86" s="2">
        <v>0</v>
      </c>
      <c r="I86" s="2">
        <v>0</v>
      </c>
      <c r="J86" s="1">
        <v>0</v>
      </c>
      <c r="K86" s="1">
        <v>0</v>
      </c>
    </row>
    <row r="87" spans="3:11" s="5" customFormat="1" ht="12.75" outlineLevel="2">
      <c r="C87" s="9" t="s">
        <v>222</v>
      </c>
      <c r="G87" s="7">
        <f>SUBTOTAL(9,G86:G86)</f>
        <v>11734</v>
      </c>
      <c r="H87" s="7">
        <v>0</v>
      </c>
      <c r="I87" s="7">
        <f>SUBTOTAL(9,I86:I86)</f>
        <v>0</v>
      </c>
      <c r="J87" s="8">
        <f>SUBTOTAL(9,J86:J86)</f>
        <v>0</v>
      </c>
      <c r="K87" s="8">
        <f>SUBTOTAL(9,K86:K86)</f>
        <v>0</v>
      </c>
    </row>
    <row r="88" spans="1:11" s="11" customFormat="1" ht="21" customHeight="1" outlineLevel="1" thickBot="1">
      <c r="A88" s="14" t="s">
        <v>191</v>
      </c>
      <c r="G88" s="26">
        <f>SUBTOTAL(9,G86:G86)</f>
        <v>11734</v>
      </c>
      <c r="H88" s="26">
        <f>H87</f>
        <v>0</v>
      </c>
      <c r="I88" s="12">
        <f>SUBTOTAL(9,I86:I86)</f>
        <v>0</v>
      </c>
      <c r="J88" s="13">
        <f>SUBTOTAL(9,J86:J86)</f>
        <v>0</v>
      </c>
      <c r="K88" s="13">
        <f>SUBTOTAL(9,K86:K86)</f>
        <v>0</v>
      </c>
    </row>
    <row r="89" spans="1:11" ht="13.5" outlineLevel="3" thickTop="1">
      <c r="A89" t="s">
        <v>93</v>
      </c>
      <c r="B89" t="s">
        <v>92</v>
      </c>
      <c r="C89" t="s">
        <v>94</v>
      </c>
      <c r="D89" t="s">
        <v>95</v>
      </c>
      <c r="E89" t="s">
        <v>16</v>
      </c>
      <c r="F89" t="s">
        <v>96</v>
      </c>
      <c r="G89" s="2">
        <v>200000</v>
      </c>
      <c r="H89" s="2">
        <v>200000</v>
      </c>
      <c r="I89" s="2">
        <v>0</v>
      </c>
      <c r="J89" s="1">
        <v>0</v>
      </c>
      <c r="K89" s="1">
        <v>0</v>
      </c>
    </row>
    <row r="90" spans="1:11" ht="12.75" outlineLevel="3">
      <c r="A90" t="s">
        <v>93</v>
      </c>
      <c r="B90" t="s">
        <v>92</v>
      </c>
      <c r="C90" t="s">
        <v>94</v>
      </c>
      <c r="D90" t="s">
        <v>95</v>
      </c>
      <c r="E90" t="s">
        <v>18</v>
      </c>
      <c r="F90" t="s">
        <v>97</v>
      </c>
      <c r="G90" s="2">
        <v>179000</v>
      </c>
      <c r="H90" s="2">
        <v>179000</v>
      </c>
      <c r="I90" s="2">
        <v>0</v>
      </c>
      <c r="J90" s="1">
        <v>0</v>
      </c>
      <c r="K90" s="1">
        <v>0</v>
      </c>
    </row>
    <row r="91" spans="1:11" ht="12.75" outlineLevel="3">
      <c r="A91" t="s">
        <v>93</v>
      </c>
      <c r="B91" t="s">
        <v>92</v>
      </c>
      <c r="C91" t="s">
        <v>94</v>
      </c>
      <c r="D91" t="s">
        <v>95</v>
      </c>
      <c r="E91" t="s">
        <v>98</v>
      </c>
      <c r="F91" t="s">
        <v>99</v>
      </c>
      <c r="G91" s="2">
        <v>12561</v>
      </c>
      <c r="H91" s="2">
        <v>12561</v>
      </c>
      <c r="I91" s="2">
        <v>0</v>
      </c>
      <c r="J91" s="1">
        <v>0</v>
      </c>
      <c r="K91" s="1">
        <v>0</v>
      </c>
    </row>
    <row r="92" spans="1:11" ht="12.75" outlineLevel="3">
      <c r="A92" t="s">
        <v>93</v>
      </c>
      <c r="B92" t="s">
        <v>92</v>
      </c>
      <c r="C92" t="s">
        <v>94</v>
      </c>
      <c r="D92" t="s">
        <v>95</v>
      </c>
      <c r="E92" t="s">
        <v>100</v>
      </c>
      <c r="F92" t="s">
        <v>101</v>
      </c>
      <c r="G92" s="2">
        <v>22200</v>
      </c>
      <c r="H92" s="2">
        <v>22200</v>
      </c>
      <c r="I92" s="2">
        <v>0</v>
      </c>
      <c r="J92" s="1">
        <v>0</v>
      </c>
      <c r="K92" s="1">
        <v>0</v>
      </c>
    </row>
    <row r="93" spans="1:11" ht="12.75" outlineLevel="3">
      <c r="A93" t="s">
        <v>93</v>
      </c>
      <c r="B93" t="s">
        <v>92</v>
      </c>
      <c r="C93" t="s">
        <v>94</v>
      </c>
      <c r="D93" t="s">
        <v>95</v>
      </c>
      <c r="E93" t="s">
        <v>102</v>
      </c>
      <c r="F93" t="s">
        <v>103</v>
      </c>
      <c r="G93" s="2">
        <v>17991</v>
      </c>
      <c r="H93" s="2">
        <v>17991</v>
      </c>
      <c r="I93" s="2">
        <v>0</v>
      </c>
      <c r="J93" s="1">
        <v>0</v>
      </c>
      <c r="K93" s="1">
        <v>0</v>
      </c>
    </row>
    <row r="94" spans="1:11" ht="12.75" outlineLevel="3">
      <c r="A94" t="s">
        <v>93</v>
      </c>
      <c r="B94" t="s">
        <v>92</v>
      </c>
      <c r="C94" t="s">
        <v>94</v>
      </c>
      <c r="D94" t="s">
        <v>95</v>
      </c>
      <c r="E94" t="s">
        <v>104</v>
      </c>
      <c r="F94" t="s">
        <v>105</v>
      </c>
      <c r="G94" s="2">
        <v>32520</v>
      </c>
      <c r="H94" s="2">
        <v>32520</v>
      </c>
      <c r="I94" s="2">
        <v>0</v>
      </c>
      <c r="J94" s="1">
        <v>0</v>
      </c>
      <c r="K94" s="1">
        <v>0</v>
      </c>
    </row>
    <row r="95" spans="1:11" ht="12.75" outlineLevel="3">
      <c r="A95" t="s">
        <v>93</v>
      </c>
      <c r="B95" t="s">
        <v>92</v>
      </c>
      <c r="C95" t="s">
        <v>94</v>
      </c>
      <c r="D95" t="s">
        <v>95</v>
      </c>
      <c r="E95" t="s">
        <v>106</v>
      </c>
      <c r="F95" t="s">
        <v>107</v>
      </c>
      <c r="G95" s="2">
        <v>61755</v>
      </c>
      <c r="H95" s="2">
        <v>61755</v>
      </c>
      <c r="I95" s="2">
        <v>0</v>
      </c>
      <c r="J95" s="1">
        <v>0</v>
      </c>
      <c r="K95" s="1">
        <v>0</v>
      </c>
    </row>
    <row r="96" spans="1:11" ht="12.75" outlineLevel="3">
      <c r="A96" t="s">
        <v>93</v>
      </c>
      <c r="B96" t="s">
        <v>92</v>
      </c>
      <c r="C96" t="s">
        <v>94</v>
      </c>
      <c r="D96" t="s">
        <v>95</v>
      </c>
      <c r="E96" t="s">
        <v>108</v>
      </c>
      <c r="F96" t="s">
        <v>109</v>
      </c>
      <c r="G96" s="2">
        <v>91341</v>
      </c>
      <c r="H96" s="2">
        <v>91341</v>
      </c>
      <c r="I96" s="2">
        <v>0</v>
      </c>
      <c r="J96" s="1">
        <v>0</v>
      </c>
      <c r="K96" s="1">
        <v>0</v>
      </c>
    </row>
    <row r="97" spans="1:11" ht="12.75" outlineLevel="3">
      <c r="A97" t="s">
        <v>93</v>
      </c>
      <c r="B97" t="s">
        <v>92</v>
      </c>
      <c r="C97" t="s">
        <v>94</v>
      </c>
      <c r="D97" t="s">
        <v>95</v>
      </c>
      <c r="E97" t="s">
        <v>110</v>
      </c>
      <c r="F97" t="s">
        <v>111</v>
      </c>
      <c r="G97" s="2">
        <v>15183</v>
      </c>
      <c r="H97" s="2">
        <v>15183</v>
      </c>
      <c r="I97" s="2">
        <v>0</v>
      </c>
      <c r="J97" s="1">
        <v>0</v>
      </c>
      <c r="K97" s="1">
        <v>0</v>
      </c>
    </row>
    <row r="98" spans="1:11" ht="12.75" outlineLevel="3">
      <c r="A98" t="s">
        <v>93</v>
      </c>
      <c r="B98" t="s">
        <v>92</v>
      </c>
      <c r="C98" t="s">
        <v>94</v>
      </c>
      <c r="D98" t="s">
        <v>95</v>
      </c>
      <c r="E98" t="s">
        <v>112</v>
      </c>
      <c r="F98" t="s">
        <v>113</v>
      </c>
      <c r="G98" s="2">
        <v>307343</v>
      </c>
      <c r="H98" s="2">
        <v>307343</v>
      </c>
      <c r="I98" s="2">
        <v>0</v>
      </c>
      <c r="J98" s="1">
        <v>0</v>
      </c>
      <c r="K98" s="1">
        <v>0</v>
      </c>
    </row>
    <row r="99" spans="1:11" ht="12.75" outlineLevel="3">
      <c r="A99" t="s">
        <v>93</v>
      </c>
      <c r="B99" t="s">
        <v>92</v>
      </c>
      <c r="C99" t="s">
        <v>94</v>
      </c>
      <c r="D99" t="s">
        <v>95</v>
      </c>
      <c r="E99" t="s">
        <v>114</v>
      </c>
      <c r="F99" t="s">
        <v>115</v>
      </c>
      <c r="G99" s="2">
        <v>10000</v>
      </c>
      <c r="H99" s="2">
        <v>0</v>
      </c>
      <c r="I99" s="2">
        <v>0</v>
      </c>
      <c r="J99" s="1">
        <v>0</v>
      </c>
      <c r="K99" s="1">
        <v>0</v>
      </c>
    </row>
    <row r="100" spans="1:11" ht="12.75" outlineLevel="3">
      <c r="A100" t="s">
        <v>93</v>
      </c>
      <c r="B100" t="s">
        <v>92</v>
      </c>
      <c r="C100" t="s">
        <v>94</v>
      </c>
      <c r="D100" t="s">
        <v>95</v>
      </c>
      <c r="E100" t="s">
        <v>12</v>
      </c>
      <c r="F100" t="s">
        <v>116</v>
      </c>
      <c r="G100" s="2">
        <v>871935</v>
      </c>
      <c r="H100" s="2">
        <v>871935</v>
      </c>
      <c r="I100" s="2">
        <v>871935</v>
      </c>
      <c r="J100" s="1">
        <v>0</v>
      </c>
      <c r="K100" s="1">
        <v>0</v>
      </c>
    </row>
    <row r="101" spans="1:11" ht="12.75" outlineLevel="3">
      <c r="A101" t="s">
        <v>93</v>
      </c>
      <c r="B101" t="s">
        <v>92</v>
      </c>
      <c r="C101" t="s">
        <v>94</v>
      </c>
      <c r="D101" t="s">
        <v>95</v>
      </c>
      <c r="E101" t="s">
        <v>61</v>
      </c>
      <c r="F101" t="s">
        <v>28</v>
      </c>
      <c r="G101" s="2">
        <v>199967</v>
      </c>
      <c r="H101" s="2">
        <v>0</v>
      </c>
      <c r="I101" s="2">
        <v>199967</v>
      </c>
      <c r="J101" s="1">
        <v>0</v>
      </c>
      <c r="K101" s="1">
        <v>0</v>
      </c>
    </row>
    <row r="102" spans="1:11" ht="12.75" outlineLevel="3">
      <c r="A102" t="s">
        <v>93</v>
      </c>
      <c r="B102" t="s">
        <v>92</v>
      </c>
      <c r="C102" t="s">
        <v>94</v>
      </c>
      <c r="D102" t="s">
        <v>95</v>
      </c>
      <c r="E102" t="s">
        <v>21</v>
      </c>
      <c r="F102" t="s">
        <v>44</v>
      </c>
      <c r="G102" s="2">
        <v>101599</v>
      </c>
      <c r="H102" s="2">
        <v>101599</v>
      </c>
      <c r="I102" s="2">
        <v>0</v>
      </c>
      <c r="J102" s="1">
        <v>0</v>
      </c>
      <c r="K102" s="1">
        <v>0</v>
      </c>
    </row>
    <row r="103" spans="3:11" s="5" customFormat="1" ht="12.75" outlineLevel="2">
      <c r="C103" s="9" t="s">
        <v>223</v>
      </c>
      <c r="G103" s="7">
        <f>SUBTOTAL(9,G89:G102)</f>
        <v>2123395</v>
      </c>
      <c r="H103" s="7">
        <f>SUM(H89:H102)</f>
        <v>1913428</v>
      </c>
      <c r="I103" s="7">
        <f>SUBTOTAL(9,I89:I102)</f>
        <v>1071902</v>
      </c>
      <c r="J103" s="8">
        <f>SUBTOTAL(9,J89:J102)</f>
        <v>0</v>
      </c>
      <c r="K103" s="8">
        <f>SUBTOTAL(9,K89:K102)</f>
        <v>0</v>
      </c>
    </row>
    <row r="104" spans="1:11" s="11" customFormat="1" ht="21" customHeight="1" outlineLevel="1" thickBot="1">
      <c r="A104" s="14" t="s">
        <v>192</v>
      </c>
      <c r="G104" s="26">
        <f>SUBTOTAL(9,G89:G102)</f>
        <v>2123395</v>
      </c>
      <c r="H104" s="26">
        <f>H103</f>
        <v>1913428</v>
      </c>
      <c r="I104" s="12">
        <f>SUBTOTAL(9,I89:I102)</f>
        <v>1071902</v>
      </c>
      <c r="J104" s="13">
        <f>SUBTOTAL(9,J89:J102)</f>
        <v>0</v>
      </c>
      <c r="K104" s="13">
        <f>SUBTOTAL(9,K89:K102)</f>
        <v>0</v>
      </c>
    </row>
    <row r="105" spans="1:11" ht="13.5" outlineLevel="3" thickTop="1">
      <c r="A105" t="s">
        <v>118</v>
      </c>
      <c r="B105" t="s">
        <v>117</v>
      </c>
      <c r="C105" t="s">
        <v>119</v>
      </c>
      <c r="D105" t="s">
        <v>120</v>
      </c>
      <c r="E105" t="s">
        <v>12</v>
      </c>
      <c r="F105" t="s">
        <v>121</v>
      </c>
      <c r="G105" s="2">
        <v>55689</v>
      </c>
      <c r="H105" s="2">
        <v>55689</v>
      </c>
      <c r="J105" s="1">
        <v>1</v>
      </c>
      <c r="K105" s="1">
        <v>0</v>
      </c>
    </row>
    <row r="106" spans="1:11" ht="12.75" outlineLevel="3">
      <c r="A106" t="s">
        <v>118</v>
      </c>
      <c r="B106" t="s">
        <v>117</v>
      </c>
      <c r="C106" t="s">
        <v>119</v>
      </c>
      <c r="D106" t="s">
        <v>120</v>
      </c>
      <c r="E106" t="s">
        <v>61</v>
      </c>
      <c r="F106" t="s">
        <v>25</v>
      </c>
      <c r="G106" s="2">
        <v>-111174</v>
      </c>
      <c r="H106" s="2">
        <v>0</v>
      </c>
      <c r="I106" s="2">
        <v>-111174</v>
      </c>
      <c r="J106" s="1">
        <v>0</v>
      </c>
      <c r="K106" s="1">
        <v>0</v>
      </c>
    </row>
    <row r="107" spans="3:11" s="5" customFormat="1" ht="12.75" outlineLevel="2">
      <c r="C107" s="9" t="s">
        <v>224</v>
      </c>
      <c r="G107" s="46">
        <f>SUBTOTAL(9,G105:G106)</f>
        <v>-55485</v>
      </c>
      <c r="H107" s="46">
        <f>SUM(H105:H106)</f>
        <v>55689</v>
      </c>
      <c r="I107" s="7">
        <f>SUBTOTAL(9,I105:I106)</f>
        <v>-111174</v>
      </c>
      <c r="J107" s="8">
        <f>SUBTOTAL(9,J105:J106)</f>
        <v>1</v>
      </c>
      <c r="K107" s="8">
        <f>SUBTOTAL(9,K105:K106)</f>
        <v>0</v>
      </c>
    </row>
    <row r="108" spans="3:11" s="20" customFormat="1" ht="12.75" outlineLevel="2">
      <c r="C108" s="24"/>
      <c r="G108" s="22"/>
      <c r="H108" s="22"/>
      <c r="I108" s="22"/>
      <c r="J108" s="23"/>
      <c r="K108" s="23"/>
    </row>
    <row r="109" spans="1:11" ht="12.75" outlineLevel="3">
      <c r="A109" t="s">
        <v>118</v>
      </c>
      <c r="B109" t="s">
        <v>117</v>
      </c>
      <c r="C109" t="s">
        <v>122</v>
      </c>
      <c r="D109" t="s">
        <v>123</v>
      </c>
      <c r="E109" t="s">
        <v>16</v>
      </c>
      <c r="F109" t="s">
        <v>124</v>
      </c>
      <c r="G109" s="2">
        <v>200000</v>
      </c>
      <c r="H109" s="2">
        <v>200000</v>
      </c>
      <c r="I109" s="2">
        <v>200000</v>
      </c>
      <c r="J109" s="1">
        <v>0</v>
      </c>
      <c r="K109" s="1">
        <v>0</v>
      </c>
    </row>
    <row r="110" spans="1:11" ht="12.75" outlineLevel="3">
      <c r="A110" t="s">
        <v>118</v>
      </c>
      <c r="B110" t="s">
        <v>117</v>
      </c>
      <c r="C110" t="s">
        <v>122</v>
      </c>
      <c r="D110" t="s">
        <v>123</v>
      </c>
      <c r="E110" t="s">
        <v>18</v>
      </c>
      <c r="F110" t="s">
        <v>125</v>
      </c>
      <c r="G110" s="2">
        <v>23068</v>
      </c>
      <c r="H110" s="2">
        <v>23068</v>
      </c>
      <c r="I110" s="2">
        <v>0</v>
      </c>
      <c r="J110" s="1">
        <v>0</v>
      </c>
      <c r="K110" s="1">
        <v>0</v>
      </c>
    </row>
    <row r="111" spans="1:11" ht="12.75" outlineLevel="3">
      <c r="A111" t="s">
        <v>118</v>
      </c>
      <c r="B111" t="s">
        <v>117</v>
      </c>
      <c r="C111" t="s">
        <v>122</v>
      </c>
      <c r="D111" t="s">
        <v>123</v>
      </c>
      <c r="E111" t="s">
        <v>12</v>
      </c>
      <c r="F111" t="s">
        <v>25</v>
      </c>
      <c r="G111" s="2">
        <v>-33783</v>
      </c>
      <c r="H111" s="2">
        <v>0</v>
      </c>
      <c r="I111" s="2">
        <v>0</v>
      </c>
      <c r="J111" s="1">
        <v>0</v>
      </c>
      <c r="K111" s="1">
        <v>0</v>
      </c>
    </row>
    <row r="112" spans="1:11" ht="12.75" outlineLevel="3">
      <c r="A112" t="s">
        <v>118</v>
      </c>
      <c r="B112" t="s">
        <v>117</v>
      </c>
      <c r="C112" t="s">
        <v>122</v>
      </c>
      <c r="D112" t="s">
        <v>123</v>
      </c>
      <c r="E112" t="s">
        <v>21</v>
      </c>
      <c r="F112" t="s">
        <v>44</v>
      </c>
      <c r="G112" s="2">
        <v>49351</v>
      </c>
      <c r="H112" s="2">
        <v>49351</v>
      </c>
      <c r="I112" s="2">
        <v>0</v>
      </c>
      <c r="J112" s="1">
        <v>0</v>
      </c>
      <c r="K112" s="1">
        <v>0</v>
      </c>
    </row>
    <row r="113" spans="3:11" s="5" customFormat="1" ht="12.75" outlineLevel="2">
      <c r="C113" s="9" t="s">
        <v>225</v>
      </c>
      <c r="G113" s="7">
        <f>SUBTOTAL(9,G109:G112)</f>
        <v>238636</v>
      </c>
      <c r="H113" s="7">
        <f>SUM(H109:H112)</f>
        <v>272419</v>
      </c>
      <c r="I113" s="7">
        <f>SUBTOTAL(9,I109:I112)</f>
        <v>200000</v>
      </c>
      <c r="J113" s="8">
        <f>SUBTOTAL(9,J109:J112)</f>
        <v>0</v>
      </c>
      <c r="K113" s="8">
        <f>SUBTOTAL(9,K109:K112)</f>
        <v>0</v>
      </c>
    </row>
    <row r="114" spans="1:11" s="11" customFormat="1" ht="21" customHeight="1" outlineLevel="1" thickBot="1">
      <c r="A114" s="14" t="s">
        <v>193</v>
      </c>
      <c r="G114" s="26">
        <f>SUBTOTAL(9,G105:G112)</f>
        <v>183151</v>
      </c>
      <c r="H114" s="26">
        <f>H107+H113</f>
        <v>328108</v>
      </c>
      <c r="I114" s="12">
        <f>SUBTOTAL(9,I105:I112)</f>
        <v>88826</v>
      </c>
      <c r="J114" s="13">
        <f>SUBTOTAL(9,J105:J112)</f>
        <v>1</v>
      </c>
      <c r="K114" s="13">
        <f>SUBTOTAL(9,K105:K112)</f>
        <v>0</v>
      </c>
    </row>
    <row r="115" spans="1:11" ht="13.5" outlineLevel="3" thickTop="1">
      <c r="A115" t="s">
        <v>127</v>
      </c>
      <c r="B115" t="s">
        <v>126</v>
      </c>
      <c r="C115" t="s">
        <v>128</v>
      </c>
      <c r="D115" t="s">
        <v>129</v>
      </c>
      <c r="E115" t="s">
        <v>12</v>
      </c>
      <c r="F115" t="s">
        <v>25</v>
      </c>
      <c r="G115" s="2">
        <v>-12353</v>
      </c>
      <c r="H115" s="2">
        <v>0</v>
      </c>
      <c r="I115" s="2">
        <v>0</v>
      </c>
      <c r="J115" s="1">
        <v>0</v>
      </c>
      <c r="K115" s="1">
        <v>0</v>
      </c>
    </row>
    <row r="116" spans="1:11" ht="12.75" outlineLevel="3">
      <c r="A116" t="s">
        <v>127</v>
      </c>
      <c r="B116" t="s">
        <v>126</v>
      </c>
      <c r="C116" t="s">
        <v>128</v>
      </c>
      <c r="D116" t="s">
        <v>129</v>
      </c>
      <c r="E116" t="s">
        <v>21</v>
      </c>
      <c r="F116" t="s">
        <v>44</v>
      </c>
      <c r="G116" s="2">
        <v>8538</v>
      </c>
      <c r="H116" s="2">
        <v>8538</v>
      </c>
      <c r="I116" s="2">
        <v>0</v>
      </c>
      <c r="J116" s="1">
        <v>0</v>
      </c>
      <c r="K116" s="1">
        <v>0</v>
      </c>
    </row>
    <row r="117" spans="3:11" s="5" customFormat="1" ht="12.75" outlineLevel="2">
      <c r="C117" s="9" t="s">
        <v>226</v>
      </c>
      <c r="G117" s="7">
        <f>SUBTOTAL(9,G115:G116)</f>
        <v>-3815</v>
      </c>
      <c r="H117" s="7">
        <f>SUM(H115:H116)</f>
        <v>8538</v>
      </c>
      <c r="I117" s="7">
        <f>SUBTOTAL(9,I115:I116)</f>
        <v>0</v>
      </c>
      <c r="J117" s="8">
        <f>SUBTOTAL(9,J115:J116)</f>
        <v>0</v>
      </c>
      <c r="K117" s="8">
        <f>SUBTOTAL(9,K115:K116)</f>
        <v>0</v>
      </c>
    </row>
    <row r="118" spans="1:11" s="11" customFormat="1" ht="21" customHeight="1" outlineLevel="1" thickBot="1">
      <c r="A118" s="14" t="s">
        <v>194</v>
      </c>
      <c r="G118" s="26">
        <f>SUBTOTAL(9,G115:G116)</f>
        <v>-3815</v>
      </c>
      <c r="H118" s="26">
        <f>H117</f>
        <v>8538</v>
      </c>
      <c r="I118" s="12">
        <f>SUBTOTAL(9,I115:I116)</f>
        <v>0</v>
      </c>
      <c r="J118" s="13">
        <f>SUBTOTAL(9,J115:J116)</f>
        <v>0</v>
      </c>
      <c r="K118" s="13">
        <f>SUBTOTAL(9,K115:K116)</f>
        <v>0</v>
      </c>
    </row>
    <row r="119" spans="1:11" ht="13.5" outlineLevel="3" thickTop="1">
      <c r="A119" t="s">
        <v>131</v>
      </c>
      <c r="B119" t="s">
        <v>130</v>
      </c>
      <c r="C119" t="s">
        <v>132</v>
      </c>
      <c r="D119" t="s">
        <v>133</v>
      </c>
      <c r="E119" t="s">
        <v>12</v>
      </c>
      <c r="F119" t="s">
        <v>25</v>
      </c>
      <c r="G119" s="2">
        <v>-40152</v>
      </c>
      <c r="H119" s="2">
        <v>0</v>
      </c>
      <c r="I119" s="2">
        <v>0</v>
      </c>
      <c r="J119" s="1">
        <v>0</v>
      </c>
      <c r="K119" s="1">
        <v>0</v>
      </c>
    </row>
    <row r="120" spans="3:11" s="5" customFormat="1" ht="12.75" outlineLevel="2">
      <c r="C120" s="9" t="s">
        <v>227</v>
      </c>
      <c r="G120" s="7">
        <f>SUBTOTAL(9,G119:G119)</f>
        <v>-40152</v>
      </c>
      <c r="H120" s="7">
        <f>H119</f>
        <v>0</v>
      </c>
      <c r="I120" s="7">
        <f>SUBTOTAL(9,I119:I119)</f>
        <v>0</v>
      </c>
      <c r="J120" s="8">
        <f>SUBTOTAL(9,J119:J119)</f>
        <v>0</v>
      </c>
      <c r="K120" s="8">
        <f>SUBTOTAL(9,K119:K119)</f>
        <v>0</v>
      </c>
    </row>
    <row r="121" spans="1:11" s="11" customFormat="1" ht="21" customHeight="1" outlineLevel="1" thickBot="1">
      <c r="A121" s="14" t="s">
        <v>195</v>
      </c>
      <c r="G121" s="26">
        <f>SUBTOTAL(9,G119:G119)</f>
        <v>-40152</v>
      </c>
      <c r="H121" s="26">
        <f>H120</f>
        <v>0</v>
      </c>
      <c r="I121" s="12">
        <f>SUBTOTAL(9,I119:I119)</f>
        <v>0</v>
      </c>
      <c r="J121" s="13">
        <f>SUBTOTAL(9,J119:J119)</f>
        <v>0</v>
      </c>
      <c r="K121" s="13">
        <f>SUBTOTAL(9,K119:K119)</f>
        <v>0</v>
      </c>
    </row>
    <row r="122" spans="1:11" ht="13.5" outlineLevel="3" thickTop="1">
      <c r="A122" t="s">
        <v>135</v>
      </c>
      <c r="B122" t="s">
        <v>134</v>
      </c>
      <c r="C122" t="s">
        <v>136</v>
      </c>
      <c r="D122" t="s">
        <v>137</v>
      </c>
      <c r="E122" t="s">
        <v>12</v>
      </c>
      <c r="F122" t="s">
        <v>25</v>
      </c>
      <c r="G122" s="2">
        <v>8400</v>
      </c>
      <c r="H122" s="2">
        <v>0</v>
      </c>
      <c r="I122" s="2">
        <v>0</v>
      </c>
      <c r="J122" s="1">
        <v>0</v>
      </c>
      <c r="K122" s="1">
        <v>0</v>
      </c>
    </row>
    <row r="123" spans="1:11" ht="12.75" outlineLevel="3">
      <c r="A123" t="s">
        <v>135</v>
      </c>
      <c r="B123" t="s">
        <v>134</v>
      </c>
      <c r="C123" t="s">
        <v>136</v>
      </c>
      <c r="D123" t="s">
        <v>137</v>
      </c>
      <c r="E123" t="s">
        <v>21</v>
      </c>
      <c r="F123" t="s">
        <v>44</v>
      </c>
      <c r="G123" s="2">
        <v>334201</v>
      </c>
      <c r="H123" s="2">
        <v>334201</v>
      </c>
      <c r="I123" s="2">
        <v>0</v>
      </c>
      <c r="J123" s="1">
        <v>0</v>
      </c>
      <c r="K123" s="1">
        <v>0</v>
      </c>
    </row>
    <row r="124" spans="3:11" s="5" customFormat="1" ht="12.75" outlineLevel="2">
      <c r="C124" s="9" t="s">
        <v>228</v>
      </c>
      <c r="G124" s="7">
        <f>SUBTOTAL(9,G122:G123)</f>
        <v>342601</v>
      </c>
      <c r="H124" s="7">
        <f>SUM(H122:H123)</f>
        <v>334201</v>
      </c>
      <c r="I124" s="7">
        <f>SUBTOTAL(9,I122:I123)</f>
        <v>0</v>
      </c>
      <c r="J124" s="8">
        <f>SUBTOTAL(9,J122:J123)</f>
        <v>0</v>
      </c>
      <c r="K124" s="8">
        <f>SUBTOTAL(9,K122:K123)</f>
        <v>0</v>
      </c>
    </row>
    <row r="125" spans="1:11" ht="12.75" outlineLevel="3">
      <c r="A125" t="s">
        <v>135</v>
      </c>
      <c r="B125" t="s">
        <v>134</v>
      </c>
      <c r="C125" t="s">
        <v>138</v>
      </c>
      <c r="D125" t="s">
        <v>139</v>
      </c>
      <c r="E125" t="s">
        <v>12</v>
      </c>
      <c r="F125" t="s">
        <v>25</v>
      </c>
      <c r="G125" s="2">
        <v>-135879</v>
      </c>
      <c r="H125" s="2">
        <v>0</v>
      </c>
      <c r="I125" s="2">
        <v>-135879</v>
      </c>
      <c r="J125" s="1">
        <v>0</v>
      </c>
      <c r="K125" s="1">
        <v>0</v>
      </c>
    </row>
    <row r="126" spans="1:11" ht="12.75" outlineLevel="3">
      <c r="A126" t="s">
        <v>135</v>
      </c>
      <c r="B126" t="s">
        <v>134</v>
      </c>
      <c r="C126" t="s">
        <v>138</v>
      </c>
      <c r="D126" t="s">
        <v>139</v>
      </c>
      <c r="E126" t="s">
        <v>21</v>
      </c>
      <c r="F126" t="s">
        <v>140</v>
      </c>
      <c r="G126" s="2">
        <v>58000</v>
      </c>
      <c r="H126" s="2">
        <v>58000</v>
      </c>
      <c r="I126" s="2">
        <v>58000</v>
      </c>
      <c r="J126" s="1">
        <v>0</v>
      </c>
      <c r="K126" s="1">
        <v>0</v>
      </c>
    </row>
    <row r="127" spans="3:11" s="5" customFormat="1" ht="12.75" outlineLevel="2">
      <c r="C127" s="9" t="s">
        <v>229</v>
      </c>
      <c r="G127" s="7">
        <f>SUBTOTAL(9,G125:G126)</f>
        <v>-77879</v>
      </c>
      <c r="H127" s="7">
        <f>SUM(H125:H126)</f>
        <v>58000</v>
      </c>
      <c r="I127" s="7">
        <f>SUBTOTAL(9,I125:I126)</f>
        <v>-77879</v>
      </c>
      <c r="J127" s="8">
        <f>SUBTOTAL(9,J125:J126)</f>
        <v>0</v>
      </c>
      <c r="K127" s="8">
        <f>SUBTOTAL(9,K125:K126)</f>
        <v>0</v>
      </c>
    </row>
    <row r="128" spans="1:11" s="11" customFormat="1" ht="21" customHeight="1" outlineLevel="1" thickBot="1">
      <c r="A128" s="14" t="s">
        <v>196</v>
      </c>
      <c r="G128" s="26">
        <f>SUBTOTAL(9,G122:G126)</f>
        <v>264722</v>
      </c>
      <c r="H128" s="26">
        <f>H124+H127</f>
        <v>392201</v>
      </c>
      <c r="I128" s="12">
        <f>SUBTOTAL(9,I122:I126)</f>
        <v>-77879</v>
      </c>
      <c r="J128" s="13">
        <f>SUBTOTAL(9,J122:J126)</f>
        <v>0</v>
      </c>
      <c r="K128" s="13">
        <f>SUBTOTAL(9,K122:K126)</f>
        <v>0</v>
      </c>
    </row>
    <row r="129" spans="1:11" ht="13.5" outlineLevel="3" thickTop="1">
      <c r="A129" t="s">
        <v>142</v>
      </c>
      <c r="B129" t="s">
        <v>141</v>
      </c>
      <c r="C129" t="s">
        <v>143</v>
      </c>
      <c r="D129" t="s">
        <v>144</v>
      </c>
      <c r="E129" t="s">
        <v>12</v>
      </c>
      <c r="F129" t="s">
        <v>145</v>
      </c>
      <c r="G129" s="2">
        <v>2000000</v>
      </c>
      <c r="H129" s="2">
        <v>2000000</v>
      </c>
      <c r="I129" s="2">
        <v>0</v>
      </c>
      <c r="J129" s="1">
        <v>0</v>
      </c>
      <c r="K129" s="1">
        <v>0</v>
      </c>
    </row>
    <row r="130" spans="3:11" s="5" customFormat="1" ht="12.75" outlineLevel="2">
      <c r="C130" s="9" t="s">
        <v>230</v>
      </c>
      <c r="G130" s="7">
        <f>SUBTOTAL(9,G129:G129)</f>
        <v>2000000</v>
      </c>
      <c r="H130" s="7">
        <f>SUBTOTAL(9,H129:H129)</f>
        <v>2000000</v>
      </c>
      <c r="I130" s="7">
        <f>SUBTOTAL(9,I129:I129)</f>
        <v>0</v>
      </c>
      <c r="J130" s="8">
        <f>SUBTOTAL(9,J129:J129)</f>
        <v>0</v>
      </c>
      <c r="K130" s="8">
        <f>SUBTOTAL(9,K129:K129)</f>
        <v>0</v>
      </c>
    </row>
    <row r="131" spans="1:11" s="11" customFormat="1" ht="21" customHeight="1" outlineLevel="1" thickBot="1">
      <c r="A131" s="14" t="s">
        <v>197</v>
      </c>
      <c r="G131" s="26">
        <f>SUBTOTAL(9,G129:G129)</f>
        <v>2000000</v>
      </c>
      <c r="H131" s="26">
        <f>H130</f>
        <v>2000000</v>
      </c>
      <c r="I131" s="12">
        <f>SUBTOTAL(9,I129:I129)</f>
        <v>0</v>
      </c>
      <c r="J131" s="13">
        <f>SUBTOTAL(9,J129:J129)</f>
        <v>0</v>
      </c>
      <c r="K131" s="13">
        <f>SUBTOTAL(9,K129:K129)</f>
        <v>0</v>
      </c>
    </row>
    <row r="132" spans="1:11" ht="13.5" outlineLevel="3" thickTop="1">
      <c r="A132" t="s">
        <v>147</v>
      </c>
      <c r="B132" t="s">
        <v>146</v>
      </c>
      <c r="C132" t="s">
        <v>148</v>
      </c>
      <c r="D132" t="s">
        <v>149</v>
      </c>
      <c r="E132" t="s">
        <v>21</v>
      </c>
      <c r="F132" t="s">
        <v>44</v>
      </c>
      <c r="G132" s="2">
        <v>-66951</v>
      </c>
      <c r="H132" s="2">
        <v>-66951</v>
      </c>
      <c r="I132" s="2">
        <v>0</v>
      </c>
      <c r="J132" s="1">
        <v>0</v>
      </c>
      <c r="K132" s="1">
        <v>0</v>
      </c>
    </row>
    <row r="133" spans="1:11" ht="12.75" outlineLevel="3">
      <c r="A133" t="s">
        <v>147</v>
      </c>
      <c r="B133" t="s">
        <v>146</v>
      </c>
      <c r="C133" t="s">
        <v>148</v>
      </c>
      <c r="D133" t="s">
        <v>149</v>
      </c>
      <c r="E133" t="s">
        <v>21</v>
      </c>
      <c r="F133" t="s">
        <v>44</v>
      </c>
      <c r="G133" s="2">
        <v>71048</v>
      </c>
      <c r="H133" s="2">
        <v>71048</v>
      </c>
      <c r="I133" s="2">
        <v>0</v>
      </c>
      <c r="J133" s="1">
        <v>0</v>
      </c>
      <c r="K133" s="1">
        <v>0</v>
      </c>
    </row>
    <row r="134" spans="3:11" s="5" customFormat="1" ht="12.75" outlineLevel="2">
      <c r="C134" s="9" t="s">
        <v>231</v>
      </c>
      <c r="G134" s="7">
        <f>SUBTOTAL(9,G132:G133)</f>
        <v>4097</v>
      </c>
      <c r="H134" s="7">
        <f>SUM(H132:H133)</f>
        <v>4097</v>
      </c>
      <c r="I134" s="7">
        <f>SUBTOTAL(9,I132:I133)</f>
        <v>0</v>
      </c>
      <c r="J134" s="8">
        <f>SUBTOTAL(9,J132:J133)</f>
        <v>0</v>
      </c>
      <c r="K134" s="8">
        <f>SUBTOTAL(9,K132:K133)</f>
        <v>0</v>
      </c>
    </row>
    <row r="135" spans="1:11" s="11" customFormat="1" ht="21" customHeight="1" outlineLevel="1" thickBot="1">
      <c r="A135" s="14" t="s">
        <v>198</v>
      </c>
      <c r="G135" s="26">
        <f>SUBTOTAL(9,G132:G133)</f>
        <v>4097</v>
      </c>
      <c r="H135" s="26">
        <f>H134</f>
        <v>4097</v>
      </c>
      <c r="I135" s="12">
        <f>SUBTOTAL(9,I132:I133)</f>
        <v>0</v>
      </c>
      <c r="J135" s="13">
        <f>SUBTOTAL(9,J132:J133)</f>
        <v>0</v>
      </c>
      <c r="K135" s="13">
        <f>SUBTOTAL(9,K132:K133)</f>
        <v>0</v>
      </c>
    </row>
    <row r="136" spans="1:11" ht="13.5" outlineLevel="3" thickTop="1">
      <c r="A136" t="s">
        <v>151</v>
      </c>
      <c r="B136" t="s">
        <v>150</v>
      </c>
      <c r="C136" t="s">
        <v>152</v>
      </c>
      <c r="D136" t="s">
        <v>153</v>
      </c>
      <c r="E136" t="s">
        <v>12</v>
      </c>
      <c r="F136" t="s">
        <v>25</v>
      </c>
      <c r="G136" s="2">
        <v>-1880</v>
      </c>
      <c r="H136" s="2">
        <v>0</v>
      </c>
      <c r="I136" s="2">
        <v>0</v>
      </c>
      <c r="J136" s="1">
        <v>0</v>
      </c>
      <c r="K136" s="1">
        <v>0</v>
      </c>
    </row>
    <row r="137" spans="3:11" s="5" customFormat="1" ht="12.75" outlineLevel="2">
      <c r="C137" s="9" t="s">
        <v>232</v>
      </c>
      <c r="G137" s="7">
        <f>SUBTOTAL(9,G136:G136)</f>
        <v>-1880</v>
      </c>
      <c r="H137" s="7">
        <f>H136</f>
        <v>0</v>
      </c>
      <c r="I137" s="7">
        <f>SUBTOTAL(9,I136:I136)</f>
        <v>0</v>
      </c>
      <c r="J137" s="8">
        <f>SUBTOTAL(9,J136:J136)</f>
        <v>0</v>
      </c>
      <c r="K137" s="8">
        <f>SUBTOTAL(9,K136:K136)</f>
        <v>0</v>
      </c>
    </row>
    <row r="138" spans="1:11" s="11" customFormat="1" ht="21" customHeight="1" outlineLevel="1" thickBot="1">
      <c r="A138" s="14" t="s">
        <v>199</v>
      </c>
      <c r="G138" s="26">
        <f>SUBTOTAL(9,G136:G136)</f>
        <v>-1880</v>
      </c>
      <c r="H138" s="26">
        <f>H137</f>
        <v>0</v>
      </c>
      <c r="I138" s="12">
        <f>SUBTOTAL(9,I136:I136)</f>
        <v>0</v>
      </c>
      <c r="J138" s="13">
        <f>SUBTOTAL(9,J136:J136)</f>
        <v>0</v>
      </c>
      <c r="K138" s="13">
        <f>SUBTOTAL(9,K136:K136)</f>
        <v>0</v>
      </c>
    </row>
    <row r="139" spans="1:11" ht="13.5" outlineLevel="3" thickTop="1">
      <c r="A139" t="s">
        <v>155</v>
      </c>
      <c r="B139" t="s">
        <v>154</v>
      </c>
      <c r="C139" t="s">
        <v>156</v>
      </c>
      <c r="D139" t="s">
        <v>157</v>
      </c>
      <c r="E139" t="s">
        <v>16</v>
      </c>
      <c r="F139" t="s">
        <v>43</v>
      </c>
      <c r="G139" s="2">
        <v>9842</v>
      </c>
      <c r="H139" s="2">
        <v>9842</v>
      </c>
      <c r="I139" s="2">
        <v>0</v>
      </c>
      <c r="J139" s="1">
        <v>0</v>
      </c>
      <c r="K139" s="1">
        <v>0</v>
      </c>
    </row>
    <row r="140" spans="1:11" ht="12.75" outlineLevel="3">
      <c r="A140" t="s">
        <v>155</v>
      </c>
      <c r="B140" t="s">
        <v>154</v>
      </c>
      <c r="C140" t="s">
        <v>156</v>
      </c>
      <c r="D140" t="s">
        <v>157</v>
      </c>
      <c r="E140" t="s">
        <v>21</v>
      </c>
      <c r="F140" t="s">
        <v>158</v>
      </c>
      <c r="G140" s="2">
        <v>9842</v>
      </c>
      <c r="H140" s="2">
        <v>9842</v>
      </c>
      <c r="I140" s="2">
        <v>0</v>
      </c>
      <c r="J140" s="1">
        <v>0</v>
      </c>
      <c r="K140" s="1">
        <v>0</v>
      </c>
    </row>
    <row r="141" spans="3:11" s="5" customFormat="1" ht="12.75" outlineLevel="2">
      <c r="C141" s="9" t="s">
        <v>233</v>
      </c>
      <c r="G141" s="7">
        <f>SUBTOTAL(9,G139:G140)</f>
        <v>19684</v>
      </c>
      <c r="H141" s="7">
        <f>SUM(H139:H140)</f>
        <v>19684</v>
      </c>
      <c r="I141" s="7">
        <f>SUBTOTAL(9,I139:I140)</f>
        <v>0</v>
      </c>
      <c r="J141" s="8">
        <f>SUBTOTAL(9,J139:J140)</f>
        <v>0</v>
      </c>
      <c r="K141" s="8">
        <f>SUBTOTAL(9,K139:K140)</f>
        <v>0</v>
      </c>
    </row>
    <row r="142" spans="1:11" s="11" customFormat="1" ht="21" customHeight="1" outlineLevel="1" thickBot="1">
      <c r="A142" s="14" t="s">
        <v>200</v>
      </c>
      <c r="G142" s="26">
        <f>SUBTOTAL(9,G139:G140)</f>
        <v>19684</v>
      </c>
      <c r="H142" s="26">
        <f>H141</f>
        <v>19684</v>
      </c>
      <c r="I142" s="12">
        <f>SUBTOTAL(9,I139:I140)</f>
        <v>0</v>
      </c>
      <c r="J142" s="13">
        <f>SUBTOTAL(9,J139:J140)</f>
        <v>0</v>
      </c>
      <c r="K142" s="13">
        <f>SUBTOTAL(9,K139:K140)</f>
        <v>0</v>
      </c>
    </row>
    <row r="143" spans="1:11" ht="13.5" outlineLevel="3" thickTop="1">
      <c r="A143" t="s">
        <v>160</v>
      </c>
      <c r="B143" t="s">
        <v>159</v>
      </c>
      <c r="C143" t="s">
        <v>161</v>
      </c>
      <c r="D143" t="s">
        <v>162</v>
      </c>
      <c r="E143" t="s">
        <v>16</v>
      </c>
      <c r="F143" t="s">
        <v>163</v>
      </c>
      <c r="G143" s="2">
        <v>600000</v>
      </c>
      <c r="H143" s="2">
        <v>600000</v>
      </c>
      <c r="I143" s="2">
        <v>0</v>
      </c>
      <c r="J143" s="1">
        <v>0</v>
      </c>
      <c r="K143" s="1">
        <v>0</v>
      </c>
    </row>
    <row r="144" spans="3:11" s="5" customFormat="1" ht="12.75" outlineLevel="2">
      <c r="C144" s="9" t="s">
        <v>234</v>
      </c>
      <c r="G144" s="7">
        <f>SUBTOTAL(9,G143:G143)</f>
        <v>600000</v>
      </c>
      <c r="H144" s="7">
        <f>SUBTOTAL(9,H143:H143)</f>
        <v>600000</v>
      </c>
      <c r="I144" s="7">
        <f>SUBTOTAL(9,I143:I143)</f>
        <v>0</v>
      </c>
      <c r="J144" s="8">
        <f>SUBTOTAL(9,J143:J143)</f>
        <v>0</v>
      </c>
      <c r="K144" s="8">
        <f>SUBTOTAL(9,K143:K143)</f>
        <v>0</v>
      </c>
    </row>
    <row r="145" spans="1:11" s="11" customFormat="1" ht="21" customHeight="1" outlineLevel="1" thickBot="1">
      <c r="A145" s="14" t="s">
        <v>201</v>
      </c>
      <c r="G145" s="26">
        <f>SUBTOTAL(9,G143:G143)</f>
        <v>600000</v>
      </c>
      <c r="H145" s="26">
        <f>H144</f>
        <v>600000</v>
      </c>
      <c r="I145" s="12">
        <f>SUBTOTAL(9,I143:I143)</f>
        <v>0</v>
      </c>
      <c r="J145" s="13">
        <f>SUBTOTAL(9,J143:J143)</f>
        <v>0</v>
      </c>
      <c r="K145" s="13">
        <f>SUBTOTAL(9,K143:K143)</f>
        <v>0</v>
      </c>
    </row>
    <row r="146" spans="1:11" ht="13.5" outlineLevel="3" thickTop="1">
      <c r="A146" t="s">
        <v>165</v>
      </c>
      <c r="B146" t="s">
        <v>164</v>
      </c>
      <c r="C146" t="s">
        <v>166</v>
      </c>
      <c r="D146" t="s">
        <v>167</v>
      </c>
      <c r="E146" t="s">
        <v>12</v>
      </c>
      <c r="F146" t="s">
        <v>168</v>
      </c>
      <c r="G146" s="2">
        <v>10622</v>
      </c>
      <c r="H146" s="2">
        <v>10622</v>
      </c>
      <c r="I146" s="2">
        <v>1622</v>
      </c>
      <c r="J146" s="1">
        <v>0</v>
      </c>
      <c r="K146" s="1">
        <v>0</v>
      </c>
    </row>
    <row r="147" spans="3:11" s="5" customFormat="1" ht="12.75" outlineLevel="2">
      <c r="C147" s="9" t="s">
        <v>235</v>
      </c>
      <c r="G147" s="7">
        <f>SUBTOTAL(9,G146:G146)</f>
        <v>10622</v>
      </c>
      <c r="H147" s="7">
        <f>SUBTOTAL(9,H146:H146)</f>
        <v>10622</v>
      </c>
      <c r="I147" s="7">
        <f>SUBTOTAL(9,I146:I146)</f>
        <v>1622</v>
      </c>
      <c r="J147" s="8">
        <f>SUBTOTAL(9,J146:J146)</f>
        <v>0</v>
      </c>
      <c r="K147" s="8">
        <f>SUBTOTAL(9,K146:K146)</f>
        <v>0</v>
      </c>
    </row>
    <row r="148" spans="1:11" s="11" customFormat="1" ht="21" customHeight="1" outlineLevel="1" thickBot="1">
      <c r="A148" s="14" t="s">
        <v>202</v>
      </c>
      <c r="G148" s="26">
        <f>SUBTOTAL(9,G146:G146)</f>
        <v>10622</v>
      </c>
      <c r="H148" s="26">
        <f>H147</f>
        <v>10622</v>
      </c>
      <c r="I148" s="12">
        <f>SUBTOTAL(9,I146:I146)</f>
        <v>1622</v>
      </c>
      <c r="J148" s="13">
        <f>SUBTOTAL(9,J146:J146)</f>
        <v>0</v>
      </c>
      <c r="K148" s="13">
        <f>SUBTOTAL(9,K146:K146)</f>
        <v>0</v>
      </c>
    </row>
    <row r="149" spans="1:11" ht="13.5" outlineLevel="3" thickTop="1">
      <c r="A149" t="s">
        <v>170</v>
      </c>
      <c r="B149" t="s">
        <v>169</v>
      </c>
      <c r="C149" t="s">
        <v>171</v>
      </c>
      <c r="D149" t="s">
        <v>172</v>
      </c>
      <c r="E149" t="s">
        <v>16</v>
      </c>
      <c r="F149" t="s">
        <v>173</v>
      </c>
      <c r="G149" s="2">
        <v>5027000</v>
      </c>
      <c r="H149" s="2">
        <v>5027000</v>
      </c>
      <c r="I149" s="2">
        <v>0</v>
      </c>
      <c r="J149" s="1">
        <v>0</v>
      </c>
      <c r="K149" s="1">
        <v>0</v>
      </c>
    </row>
    <row r="150" spans="3:11" s="5" customFormat="1" ht="12.75" outlineLevel="2">
      <c r="C150" s="9" t="s">
        <v>236</v>
      </c>
      <c r="G150" s="7">
        <f>SUBTOTAL(9,G149:G149)</f>
        <v>5027000</v>
      </c>
      <c r="H150" s="7">
        <f>H149</f>
        <v>5027000</v>
      </c>
      <c r="I150" s="7">
        <f>SUBTOTAL(9,I149:I149)</f>
        <v>0</v>
      </c>
      <c r="J150" s="8">
        <f>SUBTOTAL(9,J149:J149)</f>
        <v>0</v>
      </c>
      <c r="K150" s="8">
        <f>SUBTOTAL(9,K149:K149)</f>
        <v>0</v>
      </c>
    </row>
    <row r="151" spans="1:11" s="11" customFormat="1" ht="21" customHeight="1" outlineLevel="1" thickBot="1">
      <c r="A151" s="14" t="s">
        <v>203</v>
      </c>
      <c r="G151" s="26">
        <f>SUBTOTAL(9,G149:G149)</f>
        <v>5027000</v>
      </c>
      <c r="H151" s="26">
        <f>H150</f>
        <v>5027000</v>
      </c>
      <c r="I151" s="12">
        <f>SUBTOTAL(9,I149:I149)</f>
        <v>0</v>
      </c>
      <c r="J151" s="13">
        <f>SUBTOTAL(9,J149:J149)</f>
        <v>0</v>
      </c>
      <c r="K151" s="13">
        <f>SUBTOTAL(9,K149:K149)</f>
        <v>0</v>
      </c>
    </row>
    <row r="152" spans="1:11" ht="21" customHeight="1" hidden="1" thickTop="1">
      <c r="A152" s="4"/>
      <c r="C152" s="4" t="s">
        <v>204</v>
      </c>
      <c r="G152" s="2">
        <f>SUBTOTAL(9,G2:G149)</f>
        <v>12011438</v>
      </c>
      <c r="I152" s="2">
        <f>SUBTOTAL(9,I2:I149)</f>
        <v>1937748</v>
      </c>
      <c r="J152" s="1">
        <f>SUBTOTAL(9,J2:J149)</f>
        <v>6.31</v>
      </c>
      <c r="K152" s="1">
        <f>SUBTOTAL(9,K2:K149)</f>
        <v>0</v>
      </c>
    </row>
    <row r="153" spans="1:11" s="17" customFormat="1" ht="24.75" customHeight="1" thickTop="1">
      <c r="A153" s="17" t="s">
        <v>248</v>
      </c>
      <c r="G153" s="18">
        <f>G45+G50+G54+G59+G65+G68+G71+G74+G77+G80+G85+G88+G104+G114+G118+G121+G128+G131+G135+G138+G142+G145+G148+G151</f>
        <v>11207107</v>
      </c>
      <c r="H153" s="18">
        <f>H45+H50+H54+H59+H65+H68+H71+H74+H77+H80+H85+H88+H104+H114+H118+H121+H128+H131+H135+H138+H142+H145+H148+H151</f>
        <v>11321324</v>
      </c>
      <c r="I153" s="18">
        <f>SUBTOTAL(9,I2:I149)</f>
        <v>1937748</v>
      </c>
      <c r="J153" s="19">
        <f>SUBTOTAL(9,J2:J149)</f>
        <v>6.31</v>
      </c>
      <c r="K153" s="19">
        <f>SUBTOTAL(9,K2:K149)</f>
        <v>0</v>
      </c>
    </row>
    <row r="155" spans="1:8" ht="12.75">
      <c r="A155" s="17" t="s">
        <v>204</v>
      </c>
      <c r="G155" s="18">
        <f>G41+G153</f>
        <v>12011438</v>
      </c>
      <c r="H155" s="18">
        <f>H41+H153</f>
        <v>12371923</v>
      </c>
    </row>
  </sheetData>
  <printOptions gridLines="1"/>
  <pageMargins left="0.56" right="0.24" top="0.79" bottom="0.44" header="0.33" footer="0.2"/>
  <pageSetup horizontalDpi="600" verticalDpi="600" orientation="landscape" paperSize="5" r:id="rId1"/>
  <headerFooter alignWithMargins="0">
    <oddHeader>&amp;C&amp;"Arial,Bold"SECOND QUARTER OPERATING OMNIBUS ORDINANCE 2004-0269
CROSSWALK BETWEEN EXECUTIVE PROPOSED AND BFM COMMITTEE STRIKING AMENDMENT</oddHeader>
    <oddFooter>&amp;L&amp;"Arial,Bold"&amp;8&amp;Z&amp;F&amp;C&amp;"Arial,Bold"&amp;8&amp;P&amp;R&amp;"Arial,Bold"&amp;8&amp;D &amp;T</oddFooter>
  </headerFooter>
  <ignoredErrors>
    <ignoredError sqref="H120:H121 H27 H64:H65 H153 H45 H49:H50 H53:H54 H59 H68 H71 H74 H77 H80 H84:H85 H88 H103:H104 H107 H113:H114 H117:H118 H124 H127:H128 H131 H134:H135 H137:H138 H141:H142 H145 H148 H150:H151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workbookViewId="0" topLeftCell="D1">
      <selection activeCell="E23" sqref="E23"/>
    </sheetView>
  </sheetViews>
  <sheetFormatPr defaultColWidth="9.140625" defaultRowHeight="12.75" outlineLevelRow="3"/>
  <cols>
    <col min="2" max="2" width="12.00390625" style="0" bestFit="1" customWidth="1"/>
    <col min="3" max="3" width="23.00390625" style="0" bestFit="1" customWidth="1"/>
    <col min="5" max="5" width="43.7109375" style="0" bestFit="1" customWidth="1"/>
    <col min="9" max="10" width="11.00390625" style="0" customWidth="1"/>
  </cols>
  <sheetData>
    <row r="1" spans="1:12" s="3" customFormat="1" ht="51">
      <c r="A1" s="3" t="s">
        <v>1</v>
      </c>
      <c r="B1" s="3" t="s">
        <v>2</v>
      </c>
      <c r="C1" s="3" t="s">
        <v>3</v>
      </c>
      <c r="D1" s="3" t="s">
        <v>174</v>
      </c>
      <c r="E1" s="3" t="s">
        <v>175</v>
      </c>
      <c r="F1" s="15" t="s">
        <v>176</v>
      </c>
      <c r="G1" s="15" t="s">
        <v>4</v>
      </c>
      <c r="H1" s="15" t="s">
        <v>5</v>
      </c>
      <c r="I1" s="15" t="s">
        <v>6</v>
      </c>
      <c r="J1" s="15" t="s">
        <v>7</v>
      </c>
      <c r="K1" s="16" t="s">
        <v>177</v>
      </c>
      <c r="L1" s="16" t="s">
        <v>178</v>
      </c>
    </row>
    <row r="2" spans="1:12" ht="12.75" outlineLevel="3">
      <c r="A2" t="s">
        <v>9</v>
      </c>
      <c r="B2" t="s">
        <v>10</v>
      </c>
      <c r="C2" t="s">
        <v>11</v>
      </c>
      <c r="D2" t="s">
        <v>12</v>
      </c>
      <c r="E2" t="s">
        <v>13</v>
      </c>
      <c r="F2" s="2">
        <v>79532</v>
      </c>
      <c r="G2" s="2">
        <v>0</v>
      </c>
      <c r="H2" s="2">
        <v>79532</v>
      </c>
      <c r="I2" s="2">
        <v>0</v>
      </c>
      <c r="J2" s="2">
        <v>0</v>
      </c>
      <c r="K2" s="1">
        <v>3</v>
      </c>
      <c r="L2" s="1">
        <v>0</v>
      </c>
    </row>
    <row r="3" spans="2:12" s="5" customFormat="1" ht="12.75" outlineLevel="2">
      <c r="B3" s="6" t="s">
        <v>205</v>
      </c>
      <c r="F3" s="7">
        <f aca="true" t="shared" si="0" ref="F3:L3">SUBTOTAL(9,F2:F2)</f>
        <v>79532</v>
      </c>
      <c r="G3" s="7">
        <f t="shared" si="0"/>
        <v>0</v>
      </c>
      <c r="H3" s="7">
        <f t="shared" si="0"/>
        <v>79532</v>
      </c>
      <c r="I3" s="7">
        <f t="shared" si="0"/>
        <v>0</v>
      </c>
      <c r="J3" s="7">
        <f t="shared" si="0"/>
        <v>0</v>
      </c>
      <c r="K3" s="8">
        <f t="shared" si="0"/>
        <v>3</v>
      </c>
      <c r="L3" s="8">
        <f t="shared" si="0"/>
        <v>0</v>
      </c>
    </row>
    <row r="4" spans="2:12" s="20" customFormat="1" ht="12.75" outlineLevel="2">
      <c r="B4" s="21"/>
      <c r="F4" s="22"/>
      <c r="G4" s="22"/>
      <c r="H4" s="22"/>
      <c r="I4" s="22"/>
      <c r="J4" s="22"/>
      <c r="K4" s="23"/>
      <c r="L4" s="23"/>
    </row>
    <row r="5" spans="1:12" ht="12.75" outlineLevel="3">
      <c r="A5" t="s">
        <v>9</v>
      </c>
      <c r="B5" t="s">
        <v>14</v>
      </c>
      <c r="C5" t="s">
        <v>15</v>
      </c>
      <c r="D5" t="s">
        <v>16</v>
      </c>
      <c r="E5" t="s">
        <v>17</v>
      </c>
      <c r="F5" s="2">
        <v>320000</v>
      </c>
      <c r="G5" s="2">
        <v>320000</v>
      </c>
      <c r="H5" s="2">
        <v>0</v>
      </c>
      <c r="I5" s="2">
        <v>0</v>
      </c>
      <c r="J5" s="2">
        <v>0</v>
      </c>
      <c r="K5" s="1">
        <v>0</v>
      </c>
      <c r="L5" s="1">
        <v>0</v>
      </c>
    </row>
    <row r="6" spans="1:12" ht="12.75" outlineLevel="3">
      <c r="A6" t="s">
        <v>9</v>
      </c>
      <c r="B6" t="s">
        <v>14</v>
      </c>
      <c r="C6" t="s">
        <v>15</v>
      </c>
      <c r="D6" t="s">
        <v>18</v>
      </c>
      <c r="E6" t="s">
        <v>17</v>
      </c>
      <c r="F6" s="2">
        <v>50000</v>
      </c>
      <c r="G6" s="2">
        <v>50000</v>
      </c>
      <c r="H6" s="2">
        <v>0</v>
      </c>
      <c r="I6" s="2">
        <v>0</v>
      </c>
      <c r="J6" s="2">
        <v>0</v>
      </c>
      <c r="K6" s="1">
        <v>0</v>
      </c>
      <c r="L6" s="1">
        <v>0</v>
      </c>
    </row>
    <row r="7" spans="2:12" s="5" customFormat="1" ht="12.75" outlineLevel="2">
      <c r="B7" s="9" t="s">
        <v>206</v>
      </c>
      <c r="F7" s="7">
        <f aca="true" t="shared" si="1" ref="F7:L7">SUBTOTAL(9,F5:F6)</f>
        <v>370000</v>
      </c>
      <c r="G7" s="7">
        <f t="shared" si="1"/>
        <v>370000</v>
      </c>
      <c r="H7" s="7">
        <f t="shared" si="1"/>
        <v>0</v>
      </c>
      <c r="I7" s="7">
        <f t="shared" si="1"/>
        <v>0</v>
      </c>
      <c r="J7" s="7">
        <f t="shared" si="1"/>
        <v>0</v>
      </c>
      <c r="K7" s="8">
        <f t="shared" si="1"/>
        <v>0</v>
      </c>
      <c r="L7" s="8">
        <f t="shared" si="1"/>
        <v>0</v>
      </c>
    </row>
    <row r="8" spans="2:12" s="20" customFormat="1" ht="12.75" outlineLevel="2">
      <c r="B8" s="24"/>
      <c r="F8" s="22"/>
      <c r="G8" s="22"/>
      <c r="H8" s="22"/>
      <c r="I8" s="22"/>
      <c r="J8" s="22"/>
      <c r="K8" s="23"/>
      <c r="L8" s="23"/>
    </row>
    <row r="9" spans="1:12" ht="12.75" outlineLevel="3">
      <c r="A9" t="s">
        <v>9</v>
      </c>
      <c r="B9" t="s">
        <v>19</v>
      </c>
      <c r="C9" t="s">
        <v>20</v>
      </c>
      <c r="D9" t="s">
        <v>21</v>
      </c>
      <c r="E9" t="s">
        <v>22</v>
      </c>
      <c r="F9" s="2">
        <v>3000</v>
      </c>
      <c r="G9" s="2">
        <v>0</v>
      </c>
      <c r="H9" s="2">
        <v>0</v>
      </c>
      <c r="I9" s="2">
        <v>3000</v>
      </c>
      <c r="J9" s="2">
        <v>0</v>
      </c>
      <c r="K9" s="1">
        <v>0</v>
      </c>
      <c r="L9" s="1">
        <v>0</v>
      </c>
    </row>
    <row r="10" spans="2:12" s="5" customFormat="1" ht="12.75" outlineLevel="2">
      <c r="B10" s="9" t="s">
        <v>207</v>
      </c>
      <c r="F10" s="7">
        <f aca="true" t="shared" si="2" ref="F10:L10">SUBTOTAL(9,F9:F9)</f>
        <v>3000</v>
      </c>
      <c r="G10" s="7">
        <f t="shared" si="2"/>
        <v>0</v>
      </c>
      <c r="H10" s="7">
        <f t="shared" si="2"/>
        <v>0</v>
      </c>
      <c r="I10" s="7">
        <f t="shared" si="2"/>
        <v>3000</v>
      </c>
      <c r="J10" s="7">
        <f t="shared" si="2"/>
        <v>0</v>
      </c>
      <c r="K10" s="8">
        <f t="shared" si="2"/>
        <v>0</v>
      </c>
      <c r="L10" s="8">
        <f t="shared" si="2"/>
        <v>0</v>
      </c>
    </row>
    <row r="11" spans="2:12" s="20" customFormat="1" ht="12.75" outlineLevel="2">
      <c r="B11" s="24"/>
      <c r="F11" s="22"/>
      <c r="G11" s="22"/>
      <c r="H11" s="22"/>
      <c r="I11" s="22"/>
      <c r="J11" s="22"/>
      <c r="K11" s="23"/>
      <c r="L11" s="23"/>
    </row>
    <row r="12" spans="1:12" ht="12.75" outlineLevel="3">
      <c r="A12" t="s">
        <v>9</v>
      </c>
      <c r="B12" t="s">
        <v>23</v>
      </c>
      <c r="C12" t="s">
        <v>24</v>
      </c>
      <c r="D12" t="s">
        <v>12</v>
      </c>
      <c r="E12" t="s">
        <v>25</v>
      </c>
      <c r="F12" s="2">
        <v>101832</v>
      </c>
      <c r="G12" s="2">
        <v>0</v>
      </c>
      <c r="H12" s="2">
        <v>101832</v>
      </c>
      <c r="I12" s="2">
        <v>0</v>
      </c>
      <c r="J12" s="2">
        <v>0</v>
      </c>
      <c r="K12" s="1">
        <v>0</v>
      </c>
      <c r="L12" s="1">
        <v>0</v>
      </c>
    </row>
    <row r="13" spans="2:12" s="5" customFormat="1" ht="12.75" outlineLevel="2">
      <c r="B13" s="9" t="s">
        <v>208</v>
      </c>
      <c r="F13" s="7">
        <f aca="true" t="shared" si="3" ref="F13:L13">SUBTOTAL(9,F12:F12)</f>
        <v>101832</v>
      </c>
      <c r="G13" s="7">
        <f t="shared" si="3"/>
        <v>0</v>
      </c>
      <c r="H13" s="7">
        <f t="shared" si="3"/>
        <v>101832</v>
      </c>
      <c r="I13" s="7">
        <f t="shared" si="3"/>
        <v>0</v>
      </c>
      <c r="J13" s="7">
        <f t="shared" si="3"/>
        <v>0</v>
      </c>
      <c r="K13" s="8">
        <f t="shared" si="3"/>
        <v>0</v>
      </c>
      <c r="L13" s="8">
        <f t="shared" si="3"/>
        <v>0</v>
      </c>
    </row>
    <row r="14" spans="2:12" s="20" customFormat="1" ht="12.75" outlineLevel="2">
      <c r="B14" s="24"/>
      <c r="F14" s="22"/>
      <c r="G14" s="22"/>
      <c r="H14" s="22"/>
      <c r="I14" s="22"/>
      <c r="J14" s="22"/>
      <c r="K14" s="23"/>
      <c r="L14" s="23"/>
    </row>
    <row r="15" spans="1:12" ht="12.75" outlineLevel="3">
      <c r="A15" t="s">
        <v>9</v>
      </c>
      <c r="B15" t="s">
        <v>26</v>
      </c>
      <c r="C15" t="s">
        <v>27</v>
      </c>
      <c r="D15" t="s">
        <v>12</v>
      </c>
      <c r="E15" t="s">
        <v>28</v>
      </c>
      <c r="F15" s="2">
        <v>199967</v>
      </c>
      <c r="G15" s="2">
        <v>0</v>
      </c>
      <c r="H15" s="2">
        <v>199967</v>
      </c>
      <c r="I15" s="2">
        <v>0</v>
      </c>
      <c r="J15" s="2">
        <v>199967</v>
      </c>
      <c r="K15" s="1">
        <v>2.77</v>
      </c>
      <c r="L15" s="1">
        <v>0</v>
      </c>
    </row>
    <row r="16" spans="2:12" s="5" customFormat="1" ht="12.75" outlineLevel="2">
      <c r="B16" s="9" t="s">
        <v>209</v>
      </c>
      <c r="F16" s="7">
        <f aca="true" t="shared" si="4" ref="F16:L16">SUBTOTAL(9,F15:F15)</f>
        <v>199967</v>
      </c>
      <c r="G16" s="7">
        <f t="shared" si="4"/>
        <v>0</v>
      </c>
      <c r="H16" s="7">
        <f t="shared" si="4"/>
        <v>199967</v>
      </c>
      <c r="I16" s="7">
        <f t="shared" si="4"/>
        <v>0</v>
      </c>
      <c r="J16" s="7">
        <f t="shared" si="4"/>
        <v>199967</v>
      </c>
      <c r="K16" s="8">
        <f t="shared" si="4"/>
        <v>2.77</v>
      </c>
      <c r="L16" s="8">
        <f t="shared" si="4"/>
        <v>0</v>
      </c>
    </row>
    <row r="17" spans="2:12" s="20" customFormat="1" ht="12.75" outlineLevel="2">
      <c r="B17" s="24"/>
      <c r="F17" s="22"/>
      <c r="G17" s="22"/>
      <c r="H17" s="22"/>
      <c r="I17" s="22"/>
      <c r="J17" s="22"/>
      <c r="K17" s="23"/>
      <c r="L17" s="23"/>
    </row>
    <row r="18" spans="1:12" ht="12.75" outlineLevel="3">
      <c r="A18" t="s">
        <v>9</v>
      </c>
      <c r="B18" t="s">
        <v>29</v>
      </c>
      <c r="C18" t="s">
        <v>30</v>
      </c>
      <c r="D18" t="s">
        <v>16</v>
      </c>
      <c r="E18" t="s">
        <v>31</v>
      </c>
      <c r="F18" s="2">
        <v>50000</v>
      </c>
      <c r="G18" s="2">
        <v>50000</v>
      </c>
      <c r="H18" s="2">
        <v>0</v>
      </c>
      <c r="I18" s="2">
        <v>0</v>
      </c>
      <c r="J18" s="2">
        <v>0</v>
      </c>
      <c r="K18" s="1">
        <v>0</v>
      </c>
      <c r="L18" s="1">
        <v>0</v>
      </c>
    </row>
    <row r="19" spans="2:12" s="5" customFormat="1" ht="12.75" outlineLevel="2">
      <c r="B19" s="9" t="s">
        <v>210</v>
      </c>
      <c r="F19" s="7">
        <f aca="true" t="shared" si="5" ref="F19:L19">SUBTOTAL(9,F18:F18)</f>
        <v>50000</v>
      </c>
      <c r="G19" s="7">
        <f t="shared" si="5"/>
        <v>50000</v>
      </c>
      <c r="H19" s="7">
        <f t="shared" si="5"/>
        <v>0</v>
      </c>
      <c r="I19" s="7">
        <f t="shared" si="5"/>
        <v>0</v>
      </c>
      <c r="J19" s="7">
        <f t="shared" si="5"/>
        <v>0</v>
      </c>
      <c r="K19" s="8">
        <f t="shared" si="5"/>
        <v>0</v>
      </c>
      <c r="L19" s="8">
        <f t="shared" si="5"/>
        <v>0</v>
      </c>
    </row>
    <row r="20" spans="1:12" s="11" customFormat="1" ht="21" customHeight="1" outlineLevel="1" thickBot="1">
      <c r="A20" s="10" t="s">
        <v>179</v>
      </c>
      <c r="E20" s="25" t="s">
        <v>237</v>
      </c>
      <c r="F20" s="26">
        <f aca="true" t="shared" si="6" ref="F20:L20">SUBTOTAL(9,F2:F18)</f>
        <v>804331</v>
      </c>
      <c r="G20" s="26">
        <f t="shared" si="6"/>
        <v>420000</v>
      </c>
      <c r="H20" s="26">
        <f t="shared" si="6"/>
        <v>381331</v>
      </c>
      <c r="I20" s="26">
        <f t="shared" si="6"/>
        <v>3000</v>
      </c>
      <c r="J20" s="26">
        <f t="shared" si="6"/>
        <v>199967</v>
      </c>
      <c r="K20" s="27">
        <f t="shared" si="6"/>
        <v>5.77</v>
      </c>
      <c r="L20" s="27">
        <f t="shared" si="6"/>
        <v>0</v>
      </c>
    </row>
    <row r="21" ht="13.5" thickTop="1"/>
  </sheetData>
  <printOptions gridLines="1"/>
  <pageMargins left="0.5" right="0.5" top="1" bottom="1" header="0.5" footer="0.5"/>
  <pageSetup horizontalDpi="600" verticalDpi="600" orientation="landscape" paperSize="5" r:id="rId1"/>
  <headerFooter alignWithMargins="0">
    <oddHeader>&amp;C&amp;"Arial,Bold"EXECUTIVE'S PROPOSED CURRENT EXPENSE SUPPLEMENTAL AND REAPPROPRIATION REQUESTS</oddHeader>
    <oddFooter>&amp;C&amp;"Arial,Bold"&amp;8&amp;P&amp;R&amp;"Arial,Bold"&amp;8&amp;D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7"/>
  <sheetViews>
    <sheetView zoomScale="75" zoomScaleNormal="75" workbookViewId="0" topLeftCell="C1">
      <selection activeCell="H141" sqref="H141"/>
    </sheetView>
  </sheetViews>
  <sheetFormatPr defaultColWidth="9.140625" defaultRowHeight="12.75" outlineLevelRow="3"/>
  <cols>
    <col min="2" max="2" width="22.7109375" style="0" customWidth="1"/>
    <col min="3" max="3" width="25.421875" style="0" customWidth="1"/>
    <col min="4" max="4" width="70.421875" style="0" customWidth="1"/>
    <col min="5" max="5" width="13.140625" style="0" bestFit="1" customWidth="1"/>
    <col min="6" max="6" width="12.28125" style="0" bestFit="1" customWidth="1"/>
    <col min="7" max="7" width="12.140625" style="0" bestFit="1" customWidth="1"/>
    <col min="8" max="8" width="10.8515625" style="0" customWidth="1"/>
    <col min="9" max="9" width="10.57421875" style="0" customWidth="1"/>
  </cols>
  <sheetData>
    <row r="1" spans="1:10" s="3" customFormat="1" ht="38.25">
      <c r="A1" s="3" t="s">
        <v>1</v>
      </c>
      <c r="B1" s="3" t="s">
        <v>0</v>
      </c>
      <c r="C1" s="3" t="s">
        <v>3</v>
      </c>
      <c r="D1" s="3" t="s">
        <v>175</v>
      </c>
      <c r="E1" s="15" t="s">
        <v>176</v>
      </c>
      <c r="F1" s="15" t="s">
        <v>4</v>
      </c>
      <c r="G1" s="15" t="s">
        <v>5</v>
      </c>
      <c r="H1" s="15" t="s">
        <v>6</v>
      </c>
      <c r="I1" s="15" t="s">
        <v>7</v>
      </c>
      <c r="J1" s="16" t="s">
        <v>177</v>
      </c>
    </row>
    <row r="2" spans="1:10" ht="12.75" outlineLevel="3">
      <c r="A2" t="s">
        <v>33</v>
      </c>
      <c r="B2" t="s">
        <v>32</v>
      </c>
      <c r="C2" t="s">
        <v>35</v>
      </c>
      <c r="D2" t="s">
        <v>36</v>
      </c>
      <c r="E2" s="2">
        <v>20000</v>
      </c>
      <c r="F2" s="2">
        <v>0</v>
      </c>
      <c r="G2" s="2">
        <v>0</v>
      </c>
      <c r="H2" s="2">
        <v>20000</v>
      </c>
      <c r="I2" s="2">
        <v>20000</v>
      </c>
      <c r="J2" s="1">
        <v>0</v>
      </c>
    </row>
    <row r="3" spans="1:10" ht="12.75" outlineLevel="3">
      <c r="A3" t="s">
        <v>33</v>
      </c>
      <c r="B3" t="s">
        <v>32</v>
      </c>
      <c r="C3" t="s">
        <v>35</v>
      </c>
      <c r="D3" t="s">
        <v>38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1">
        <v>0.54</v>
      </c>
    </row>
    <row r="4" spans="5:10" s="5" customFormat="1" ht="12.75" outlineLevel="2">
      <c r="E4" s="7">
        <f aca="true" t="shared" si="0" ref="E4:J4">SUBTOTAL(9,E2:E3)</f>
        <v>20000</v>
      </c>
      <c r="F4" s="7">
        <f t="shared" si="0"/>
        <v>0</v>
      </c>
      <c r="G4" s="7">
        <f t="shared" si="0"/>
        <v>0</v>
      </c>
      <c r="H4" s="7">
        <f t="shared" si="0"/>
        <v>20000</v>
      </c>
      <c r="I4" s="7">
        <f t="shared" si="0"/>
        <v>20000</v>
      </c>
      <c r="J4" s="8">
        <f t="shared" si="0"/>
        <v>0.54</v>
      </c>
    </row>
    <row r="5" spans="1:10" s="29" customFormat="1" ht="21" customHeight="1" outlineLevel="1" thickBot="1">
      <c r="A5" s="28" t="s">
        <v>180</v>
      </c>
      <c r="E5" s="30">
        <f aca="true" t="shared" si="1" ref="E5:J5">SUBTOTAL(9,E2:E3)</f>
        <v>20000</v>
      </c>
      <c r="F5" s="30">
        <f t="shared" si="1"/>
        <v>0</v>
      </c>
      <c r="G5" s="30">
        <f t="shared" si="1"/>
        <v>0</v>
      </c>
      <c r="H5" s="30">
        <f t="shared" si="1"/>
        <v>20000</v>
      </c>
      <c r="I5" s="30">
        <f t="shared" si="1"/>
        <v>20000</v>
      </c>
      <c r="J5" s="31">
        <f t="shared" si="1"/>
        <v>0.54</v>
      </c>
    </row>
    <row r="6" spans="1:10" s="20" customFormat="1" ht="21" customHeight="1" outlineLevel="1" thickTop="1">
      <c r="A6" s="24"/>
      <c r="E6" s="22"/>
      <c r="F6" s="22"/>
      <c r="G6" s="22"/>
      <c r="H6" s="22"/>
      <c r="I6" s="22"/>
      <c r="J6" s="23"/>
    </row>
    <row r="7" spans="1:10" ht="12.75" outlineLevel="3">
      <c r="A7" t="s">
        <v>40</v>
      </c>
      <c r="B7" t="s">
        <v>39</v>
      </c>
      <c r="C7" t="s">
        <v>42</v>
      </c>
      <c r="D7" t="s">
        <v>43</v>
      </c>
      <c r="E7" s="2">
        <v>77815</v>
      </c>
      <c r="F7" s="2">
        <v>77815</v>
      </c>
      <c r="G7" s="2">
        <v>0</v>
      </c>
      <c r="H7" s="2">
        <v>0</v>
      </c>
      <c r="I7" s="2">
        <v>0</v>
      </c>
      <c r="J7" s="1">
        <v>0</v>
      </c>
    </row>
    <row r="8" spans="1:10" ht="12.75" outlineLevel="3">
      <c r="A8" t="s">
        <v>40</v>
      </c>
      <c r="B8" t="s">
        <v>39</v>
      </c>
      <c r="C8" t="s">
        <v>42</v>
      </c>
      <c r="D8" t="s">
        <v>25</v>
      </c>
      <c r="E8" s="2">
        <v>-46944</v>
      </c>
      <c r="F8" s="2">
        <v>0</v>
      </c>
      <c r="G8" s="2">
        <v>-46944</v>
      </c>
      <c r="H8" s="2">
        <v>0</v>
      </c>
      <c r="I8" s="2">
        <v>0</v>
      </c>
      <c r="J8" s="1">
        <v>0</v>
      </c>
    </row>
    <row r="9" spans="1:10" ht="12.75" outlineLevel="3">
      <c r="A9" t="s">
        <v>40</v>
      </c>
      <c r="B9" t="s">
        <v>39</v>
      </c>
      <c r="C9" t="s">
        <v>42</v>
      </c>
      <c r="D9" t="s">
        <v>44</v>
      </c>
      <c r="E9" s="2">
        <v>51438</v>
      </c>
      <c r="F9" s="2">
        <v>0</v>
      </c>
      <c r="G9" s="2">
        <v>0</v>
      </c>
      <c r="H9" s="2">
        <v>51438</v>
      </c>
      <c r="I9" s="2">
        <v>0</v>
      </c>
      <c r="J9" s="1">
        <v>0</v>
      </c>
    </row>
    <row r="10" spans="5:10" s="5" customFormat="1" ht="12.75" outlineLevel="2">
      <c r="E10" s="7">
        <f aca="true" t="shared" si="2" ref="E10:J10">SUBTOTAL(9,E7:E9)</f>
        <v>82309</v>
      </c>
      <c r="F10" s="7">
        <f t="shared" si="2"/>
        <v>77815</v>
      </c>
      <c r="G10" s="7">
        <f t="shared" si="2"/>
        <v>-46944</v>
      </c>
      <c r="H10" s="7">
        <f t="shared" si="2"/>
        <v>51438</v>
      </c>
      <c r="I10" s="7">
        <f t="shared" si="2"/>
        <v>0</v>
      </c>
      <c r="J10" s="8">
        <f t="shared" si="2"/>
        <v>0</v>
      </c>
    </row>
    <row r="11" spans="1:10" s="29" customFormat="1" ht="21" customHeight="1" outlineLevel="1" thickBot="1">
      <c r="A11" s="28" t="s">
        <v>181</v>
      </c>
      <c r="E11" s="30">
        <f aca="true" t="shared" si="3" ref="E11:J11">SUBTOTAL(9,E7:E9)</f>
        <v>82309</v>
      </c>
      <c r="F11" s="30">
        <f t="shared" si="3"/>
        <v>77815</v>
      </c>
      <c r="G11" s="30">
        <f t="shared" si="3"/>
        <v>-46944</v>
      </c>
      <c r="H11" s="30">
        <f t="shared" si="3"/>
        <v>51438</v>
      </c>
      <c r="I11" s="30">
        <f t="shared" si="3"/>
        <v>0</v>
      </c>
      <c r="J11" s="31">
        <f t="shared" si="3"/>
        <v>0</v>
      </c>
    </row>
    <row r="12" spans="1:10" s="20" customFormat="1" ht="21" customHeight="1" outlineLevel="1" thickTop="1">
      <c r="A12" s="24"/>
      <c r="E12" s="22"/>
      <c r="F12" s="22"/>
      <c r="G12" s="22"/>
      <c r="H12" s="22"/>
      <c r="I12" s="22"/>
      <c r="J12" s="23"/>
    </row>
    <row r="13" spans="1:10" ht="12.75" outlineLevel="3">
      <c r="A13" t="s">
        <v>46</v>
      </c>
      <c r="B13" t="s">
        <v>45</v>
      </c>
      <c r="C13" t="s">
        <v>48</v>
      </c>
      <c r="D13" t="s">
        <v>49</v>
      </c>
      <c r="E13" s="2">
        <v>134791</v>
      </c>
      <c r="F13" s="2">
        <v>0</v>
      </c>
      <c r="G13" s="2">
        <v>134791</v>
      </c>
      <c r="H13" s="2">
        <v>0</v>
      </c>
      <c r="I13" s="2">
        <v>134791</v>
      </c>
      <c r="J13" s="1">
        <v>0</v>
      </c>
    </row>
    <row r="14" spans="1:10" ht="12.75" outlineLevel="3">
      <c r="A14" t="s">
        <v>46</v>
      </c>
      <c r="B14" t="s">
        <v>45</v>
      </c>
      <c r="C14" t="s">
        <v>48</v>
      </c>
      <c r="D14" t="s">
        <v>25</v>
      </c>
      <c r="E14" s="2">
        <v>-1651</v>
      </c>
      <c r="F14" s="2">
        <v>0</v>
      </c>
      <c r="G14" s="2">
        <v>-1651</v>
      </c>
      <c r="H14" s="2">
        <v>0</v>
      </c>
      <c r="I14" s="2">
        <v>0</v>
      </c>
      <c r="J14" s="1">
        <v>0</v>
      </c>
    </row>
    <row r="15" spans="5:10" s="5" customFormat="1" ht="12.75" outlineLevel="2">
      <c r="E15" s="7">
        <f aca="true" t="shared" si="4" ref="E15:J15">SUBTOTAL(9,E13:E14)</f>
        <v>133140</v>
      </c>
      <c r="F15" s="7">
        <f t="shared" si="4"/>
        <v>0</v>
      </c>
      <c r="G15" s="7">
        <f t="shared" si="4"/>
        <v>133140</v>
      </c>
      <c r="H15" s="7">
        <f t="shared" si="4"/>
        <v>0</v>
      </c>
      <c r="I15" s="7">
        <f t="shared" si="4"/>
        <v>134791</v>
      </c>
      <c r="J15" s="8">
        <f t="shared" si="4"/>
        <v>0</v>
      </c>
    </row>
    <row r="16" spans="1:10" s="29" customFormat="1" ht="21" customHeight="1" outlineLevel="1" thickBot="1">
      <c r="A16" s="28" t="s">
        <v>182</v>
      </c>
      <c r="E16" s="30">
        <f aca="true" t="shared" si="5" ref="E16:J16">SUBTOTAL(9,E13:E14)</f>
        <v>133140</v>
      </c>
      <c r="F16" s="30">
        <f t="shared" si="5"/>
        <v>0</v>
      </c>
      <c r="G16" s="30">
        <f t="shared" si="5"/>
        <v>133140</v>
      </c>
      <c r="H16" s="30">
        <f t="shared" si="5"/>
        <v>0</v>
      </c>
      <c r="I16" s="30">
        <f t="shared" si="5"/>
        <v>134791</v>
      </c>
      <c r="J16" s="31">
        <f t="shared" si="5"/>
        <v>0</v>
      </c>
    </row>
    <row r="17" spans="1:10" s="20" customFormat="1" ht="21" customHeight="1" outlineLevel="1" thickTop="1">
      <c r="A17" s="24"/>
      <c r="E17" s="22"/>
      <c r="F17" s="22"/>
      <c r="G17" s="22"/>
      <c r="H17" s="22"/>
      <c r="I17" s="22"/>
      <c r="J17" s="23"/>
    </row>
    <row r="18" spans="1:10" ht="12.75" outlineLevel="3">
      <c r="A18" t="s">
        <v>51</v>
      </c>
      <c r="B18" t="s">
        <v>50</v>
      </c>
      <c r="C18" t="s">
        <v>53</v>
      </c>
      <c r="D18" t="s">
        <v>54</v>
      </c>
      <c r="E18" s="2">
        <v>58000</v>
      </c>
      <c r="F18" s="2">
        <v>58000</v>
      </c>
      <c r="G18" s="2">
        <v>0</v>
      </c>
      <c r="H18" s="2">
        <v>0</v>
      </c>
      <c r="I18" s="2">
        <v>0</v>
      </c>
      <c r="J18" s="1">
        <v>0</v>
      </c>
    </row>
    <row r="19" spans="1:10" ht="12.75" outlineLevel="3">
      <c r="A19" t="s">
        <v>51</v>
      </c>
      <c r="B19" t="s">
        <v>50</v>
      </c>
      <c r="C19" t="s">
        <v>53</v>
      </c>
      <c r="D19" t="s">
        <v>55</v>
      </c>
      <c r="E19" s="2">
        <v>72000</v>
      </c>
      <c r="F19" s="2">
        <v>72000</v>
      </c>
      <c r="G19" s="2">
        <v>0</v>
      </c>
      <c r="H19" s="2">
        <v>0</v>
      </c>
      <c r="I19" s="2">
        <v>0</v>
      </c>
      <c r="J19" s="1">
        <v>0</v>
      </c>
    </row>
    <row r="20" spans="1:10" ht="12.75" outlineLevel="3">
      <c r="A20" t="s">
        <v>51</v>
      </c>
      <c r="B20" t="s">
        <v>50</v>
      </c>
      <c r="C20" t="s">
        <v>53</v>
      </c>
      <c r="D20" t="s">
        <v>44</v>
      </c>
      <c r="E20" s="2">
        <v>9937</v>
      </c>
      <c r="F20" s="2">
        <v>0</v>
      </c>
      <c r="G20" s="2">
        <v>0</v>
      </c>
      <c r="H20" s="2">
        <v>9937</v>
      </c>
      <c r="I20" s="2">
        <v>0</v>
      </c>
      <c r="J20" s="1">
        <v>0</v>
      </c>
    </row>
    <row r="21" spans="5:10" s="5" customFormat="1" ht="12.75" outlineLevel="2">
      <c r="E21" s="7">
        <f aca="true" t="shared" si="6" ref="E21:J21">SUBTOTAL(9,E18:E20)</f>
        <v>139937</v>
      </c>
      <c r="F21" s="7">
        <f t="shared" si="6"/>
        <v>130000</v>
      </c>
      <c r="G21" s="7">
        <f t="shared" si="6"/>
        <v>0</v>
      </c>
      <c r="H21" s="7">
        <f t="shared" si="6"/>
        <v>9937</v>
      </c>
      <c r="I21" s="7">
        <f t="shared" si="6"/>
        <v>0</v>
      </c>
      <c r="J21" s="8">
        <f t="shared" si="6"/>
        <v>0</v>
      </c>
    </row>
    <row r="22" spans="1:10" s="29" customFormat="1" ht="21" customHeight="1" outlineLevel="1" thickBot="1">
      <c r="A22" s="28" t="s">
        <v>183</v>
      </c>
      <c r="E22" s="30">
        <f aca="true" t="shared" si="7" ref="E22:J22">SUBTOTAL(9,E18:E20)</f>
        <v>139937</v>
      </c>
      <c r="F22" s="30">
        <f t="shared" si="7"/>
        <v>130000</v>
      </c>
      <c r="G22" s="30">
        <f t="shared" si="7"/>
        <v>0</v>
      </c>
      <c r="H22" s="30">
        <f t="shared" si="7"/>
        <v>9937</v>
      </c>
      <c r="I22" s="30">
        <f t="shared" si="7"/>
        <v>0</v>
      </c>
      <c r="J22" s="31">
        <f t="shared" si="7"/>
        <v>0</v>
      </c>
    </row>
    <row r="23" spans="1:10" s="20" customFormat="1" ht="21" customHeight="1" outlineLevel="1" thickTop="1">
      <c r="A23" s="24"/>
      <c r="E23" s="22"/>
      <c r="F23" s="22"/>
      <c r="G23" s="22"/>
      <c r="H23" s="22"/>
      <c r="I23" s="22"/>
      <c r="J23" s="23"/>
    </row>
    <row r="24" spans="1:10" ht="12.75" outlineLevel="3">
      <c r="A24" t="s">
        <v>57</v>
      </c>
      <c r="B24" t="s">
        <v>56</v>
      </c>
      <c r="C24" t="s">
        <v>59</v>
      </c>
      <c r="D24" t="s">
        <v>60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1">
        <v>-1</v>
      </c>
    </row>
    <row r="25" spans="1:10" ht="12.75" outlineLevel="3">
      <c r="A25" t="s">
        <v>57</v>
      </c>
      <c r="B25" t="s">
        <v>56</v>
      </c>
      <c r="C25" t="s">
        <v>59</v>
      </c>
      <c r="D25" t="s">
        <v>25</v>
      </c>
      <c r="E25" s="2">
        <v>20165</v>
      </c>
      <c r="F25" s="2">
        <v>0</v>
      </c>
      <c r="G25" s="2">
        <v>20165</v>
      </c>
      <c r="H25" s="2">
        <v>0</v>
      </c>
      <c r="I25" s="2">
        <v>0</v>
      </c>
      <c r="J25" s="1">
        <v>0</v>
      </c>
    </row>
    <row r="26" spans="1:10" ht="12.75" outlineLevel="3">
      <c r="A26" t="s">
        <v>57</v>
      </c>
      <c r="B26" t="s">
        <v>56</v>
      </c>
      <c r="C26" t="s">
        <v>59</v>
      </c>
      <c r="D26" t="s">
        <v>62</v>
      </c>
      <c r="E26" s="2">
        <v>498519</v>
      </c>
      <c r="F26" s="2">
        <v>0</v>
      </c>
      <c r="G26" s="2">
        <v>498519</v>
      </c>
      <c r="H26" s="2">
        <v>0</v>
      </c>
      <c r="I26" s="2">
        <v>498519</v>
      </c>
      <c r="J26" s="1">
        <v>0</v>
      </c>
    </row>
    <row r="27" spans="1:10" ht="12.75" outlineLevel="3">
      <c r="A27" t="s">
        <v>57</v>
      </c>
      <c r="B27" t="s">
        <v>56</v>
      </c>
      <c r="C27" t="s">
        <v>59</v>
      </c>
      <c r="D27" t="s">
        <v>44</v>
      </c>
      <c r="E27" s="2">
        <v>20990</v>
      </c>
      <c r="F27" s="2">
        <v>0</v>
      </c>
      <c r="G27" s="2">
        <v>0</v>
      </c>
      <c r="H27" s="2">
        <v>20990</v>
      </c>
      <c r="I27" s="2">
        <v>0</v>
      </c>
      <c r="J27" s="1">
        <v>0</v>
      </c>
    </row>
    <row r="28" spans="5:10" s="5" customFormat="1" ht="12.75" outlineLevel="2">
      <c r="E28" s="7">
        <f aca="true" t="shared" si="8" ref="E28:J28">SUBTOTAL(9,E24:E27)</f>
        <v>539674</v>
      </c>
      <c r="F28" s="7">
        <f t="shared" si="8"/>
        <v>0</v>
      </c>
      <c r="G28" s="7">
        <f t="shared" si="8"/>
        <v>518684</v>
      </c>
      <c r="H28" s="7">
        <f t="shared" si="8"/>
        <v>20990</v>
      </c>
      <c r="I28" s="7">
        <f t="shared" si="8"/>
        <v>498519</v>
      </c>
      <c r="J28" s="8">
        <f t="shared" si="8"/>
        <v>-1</v>
      </c>
    </row>
    <row r="29" spans="1:10" s="29" customFormat="1" ht="21" customHeight="1" outlineLevel="1" thickBot="1">
      <c r="A29" s="28" t="s">
        <v>184</v>
      </c>
      <c r="E29" s="30">
        <f aca="true" t="shared" si="9" ref="E29:J29">SUBTOTAL(9,E24:E27)</f>
        <v>539674</v>
      </c>
      <c r="F29" s="30">
        <f t="shared" si="9"/>
        <v>0</v>
      </c>
      <c r="G29" s="30">
        <f t="shared" si="9"/>
        <v>518684</v>
      </c>
      <c r="H29" s="30">
        <f t="shared" si="9"/>
        <v>20990</v>
      </c>
      <c r="I29" s="30">
        <f t="shared" si="9"/>
        <v>498519</v>
      </c>
      <c r="J29" s="31">
        <f t="shared" si="9"/>
        <v>-1</v>
      </c>
    </row>
    <row r="30" spans="1:10" s="20" customFormat="1" ht="21" customHeight="1" outlineLevel="1" thickTop="1">
      <c r="A30" s="24"/>
      <c r="E30" s="22"/>
      <c r="F30" s="22"/>
      <c r="G30" s="22"/>
      <c r="H30" s="22"/>
      <c r="I30" s="22"/>
      <c r="J30" s="23"/>
    </row>
    <row r="31" spans="1:10" ht="12.75" outlineLevel="3">
      <c r="A31" t="s">
        <v>64</v>
      </c>
      <c r="B31" t="s">
        <v>63</v>
      </c>
      <c r="C31" t="s">
        <v>66</v>
      </c>
      <c r="D31" t="s">
        <v>25</v>
      </c>
      <c r="E31" s="2">
        <v>-1642</v>
      </c>
      <c r="F31" s="2">
        <v>0</v>
      </c>
      <c r="G31" s="2">
        <v>-1642</v>
      </c>
      <c r="H31" s="2">
        <v>0</v>
      </c>
      <c r="I31" s="2">
        <v>0</v>
      </c>
      <c r="J31" s="1">
        <v>0</v>
      </c>
    </row>
    <row r="32" spans="5:10" s="5" customFormat="1" ht="12.75" outlineLevel="2">
      <c r="E32" s="7">
        <f aca="true" t="shared" si="10" ref="E32:J32">SUBTOTAL(9,E31:E31)</f>
        <v>-1642</v>
      </c>
      <c r="F32" s="7">
        <f t="shared" si="10"/>
        <v>0</v>
      </c>
      <c r="G32" s="7">
        <f t="shared" si="10"/>
        <v>-1642</v>
      </c>
      <c r="H32" s="7">
        <f t="shared" si="10"/>
        <v>0</v>
      </c>
      <c r="I32" s="7">
        <f t="shared" si="10"/>
        <v>0</v>
      </c>
      <c r="J32" s="8">
        <f t="shared" si="10"/>
        <v>0</v>
      </c>
    </row>
    <row r="33" spans="1:10" s="29" customFormat="1" ht="21" customHeight="1" outlineLevel="1" thickBot="1">
      <c r="A33" s="28" t="s">
        <v>185</v>
      </c>
      <c r="E33" s="30">
        <f aca="true" t="shared" si="11" ref="E33:J33">SUBTOTAL(9,E31:E31)</f>
        <v>-1642</v>
      </c>
      <c r="F33" s="30">
        <f t="shared" si="11"/>
        <v>0</v>
      </c>
      <c r="G33" s="30">
        <f t="shared" si="11"/>
        <v>-1642</v>
      </c>
      <c r="H33" s="30">
        <f t="shared" si="11"/>
        <v>0</v>
      </c>
      <c r="I33" s="30">
        <f t="shared" si="11"/>
        <v>0</v>
      </c>
      <c r="J33" s="31">
        <f t="shared" si="11"/>
        <v>0</v>
      </c>
    </row>
    <row r="34" spans="1:10" s="20" customFormat="1" ht="21" customHeight="1" outlineLevel="1" thickTop="1">
      <c r="A34" s="24"/>
      <c r="E34" s="22"/>
      <c r="F34" s="22"/>
      <c r="G34" s="22"/>
      <c r="H34" s="22"/>
      <c r="I34" s="22"/>
      <c r="J34" s="23"/>
    </row>
    <row r="35" spans="1:10" ht="12.75" outlineLevel="3">
      <c r="A35" t="s">
        <v>68</v>
      </c>
      <c r="B35" t="s">
        <v>67</v>
      </c>
      <c r="C35" t="s">
        <v>70</v>
      </c>
      <c r="D35" t="s">
        <v>44</v>
      </c>
      <c r="E35" s="2">
        <v>8790</v>
      </c>
      <c r="F35" s="2">
        <v>0</v>
      </c>
      <c r="G35" s="2">
        <v>0</v>
      </c>
      <c r="H35" s="2">
        <v>8790</v>
      </c>
      <c r="I35" s="2">
        <v>0</v>
      </c>
      <c r="J35" s="1">
        <v>0</v>
      </c>
    </row>
    <row r="36" spans="5:10" s="5" customFormat="1" ht="12.75" outlineLevel="2">
      <c r="E36" s="7">
        <f aca="true" t="shared" si="12" ref="E36:J36">SUBTOTAL(9,E35:E35)</f>
        <v>8790</v>
      </c>
      <c r="F36" s="7">
        <f t="shared" si="12"/>
        <v>0</v>
      </c>
      <c r="G36" s="7">
        <f t="shared" si="12"/>
        <v>0</v>
      </c>
      <c r="H36" s="7">
        <f t="shared" si="12"/>
        <v>8790</v>
      </c>
      <c r="I36" s="7">
        <f t="shared" si="12"/>
        <v>0</v>
      </c>
      <c r="J36" s="8">
        <f t="shared" si="12"/>
        <v>0</v>
      </c>
    </row>
    <row r="37" spans="1:10" s="29" customFormat="1" ht="21" customHeight="1" outlineLevel="1" thickBot="1">
      <c r="A37" s="28" t="s">
        <v>186</v>
      </c>
      <c r="E37" s="30">
        <f aca="true" t="shared" si="13" ref="E37:J37">SUBTOTAL(9,E35:E35)</f>
        <v>8790</v>
      </c>
      <c r="F37" s="30">
        <f t="shared" si="13"/>
        <v>0</v>
      </c>
      <c r="G37" s="30">
        <f t="shared" si="13"/>
        <v>0</v>
      </c>
      <c r="H37" s="30">
        <f t="shared" si="13"/>
        <v>8790</v>
      </c>
      <c r="I37" s="30">
        <f t="shared" si="13"/>
        <v>0</v>
      </c>
      <c r="J37" s="31">
        <f t="shared" si="13"/>
        <v>0</v>
      </c>
    </row>
    <row r="38" spans="1:10" s="20" customFormat="1" ht="21" customHeight="1" outlineLevel="1" thickTop="1">
      <c r="A38" s="24"/>
      <c r="E38" s="22"/>
      <c r="F38" s="22"/>
      <c r="G38" s="22"/>
      <c r="H38" s="22"/>
      <c r="I38" s="22"/>
      <c r="J38" s="23"/>
    </row>
    <row r="39" spans="1:10" ht="12.75" outlineLevel="3">
      <c r="A39" t="s">
        <v>72</v>
      </c>
      <c r="B39" t="s">
        <v>71</v>
      </c>
      <c r="C39" t="s">
        <v>74</v>
      </c>
      <c r="D39" t="s">
        <v>44</v>
      </c>
      <c r="E39" s="2">
        <v>7710</v>
      </c>
      <c r="F39" s="2">
        <v>0</v>
      </c>
      <c r="G39" s="2">
        <v>0</v>
      </c>
      <c r="H39" s="2">
        <v>7710</v>
      </c>
      <c r="I39" s="2">
        <v>0</v>
      </c>
      <c r="J39" s="1">
        <v>0</v>
      </c>
    </row>
    <row r="40" spans="5:10" s="5" customFormat="1" ht="12.75" outlineLevel="2">
      <c r="E40" s="7">
        <f aca="true" t="shared" si="14" ref="E40:J40">SUBTOTAL(9,E39:E39)</f>
        <v>7710</v>
      </c>
      <c r="F40" s="7">
        <f t="shared" si="14"/>
        <v>0</v>
      </c>
      <c r="G40" s="7">
        <f t="shared" si="14"/>
        <v>0</v>
      </c>
      <c r="H40" s="7">
        <f t="shared" si="14"/>
        <v>7710</v>
      </c>
      <c r="I40" s="7">
        <f t="shared" si="14"/>
        <v>0</v>
      </c>
      <c r="J40" s="8">
        <f t="shared" si="14"/>
        <v>0</v>
      </c>
    </row>
    <row r="41" spans="1:10" s="29" customFormat="1" ht="21" customHeight="1" outlineLevel="1" thickBot="1">
      <c r="A41" s="28" t="s">
        <v>187</v>
      </c>
      <c r="E41" s="30">
        <f aca="true" t="shared" si="15" ref="E41:J41">SUBTOTAL(9,E39:E39)</f>
        <v>7710</v>
      </c>
      <c r="F41" s="30">
        <f t="shared" si="15"/>
        <v>0</v>
      </c>
      <c r="G41" s="30">
        <f t="shared" si="15"/>
        <v>0</v>
      </c>
      <c r="H41" s="30">
        <f t="shared" si="15"/>
        <v>7710</v>
      </c>
      <c r="I41" s="30">
        <f t="shared" si="15"/>
        <v>0</v>
      </c>
      <c r="J41" s="31">
        <f t="shared" si="15"/>
        <v>0</v>
      </c>
    </row>
    <row r="42" spans="1:10" s="20" customFormat="1" ht="21" customHeight="1" outlineLevel="1" thickTop="1">
      <c r="A42" s="24"/>
      <c r="E42" s="22"/>
      <c r="F42" s="22"/>
      <c r="G42" s="22"/>
      <c r="H42" s="22"/>
      <c r="I42" s="22"/>
      <c r="J42" s="23"/>
    </row>
    <row r="43" spans="1:10" ht="12.75" outlineLevel="3">
      <c r="A43" t="s">
        <v>76</v>
      </c>
      <c r="B43" t="s">
        <v>75</v>
      </c>
      <c r="C43" t="s">
        <v>78</v>
      </c>
      <c r="D43" t="s">
        <v>79</v>
      </c>
      <c r="E43" s="2">
        <v>25000</v>
      </c>
      <c r="F43" s="2">
        <v>25000</v>
      </c>
      <c r="G43" s="2">
        <v>0</v>
      </c>
      <c r="H43" s="2">
        <v>0</v>
      </c>
      <c r="I43" s="2">
        <v>0</v>
      </c>
      <c r="J43" s="1">
        <v>0</v>
      </c>
    </row>
    <row r="44" spans="5:10" s="5" customFormat="1" ht="12.75" outlineLevel="2">
      <c r="E44" s="7">
        <f aca="true" t="shared" si="16" ref="E44:J44">SUBTOTAL(9,E43:E43)</f>
        <v>25000</v>
      </c>
      <c r="F44" s="7">
        <f t="shared" si="16"/>
        <v>25000</v>
      </c>
      <c r="G44" s="7">
        <f t="shared" si="16"/>
        <v>0</v>
      </c>
      <c r="H44" s="7">
        <f t="shared" si="16"/>
        <v>0</v>
      </c>
      <c r="I44" s="7">
        <f t="shared" si="16"/>
        <v>0</v>
      </c>
      <c r="J44" s="8">
        <f t="shared" si="16"/>
        <v>0</v>
      </c>
    </row>
    <row r="45" spans="1:10" s="29" customFormat="1" ht="21" customHeight="1" outlineLevel="1" thickBot="1">
      <c r="A45" s="28" t="s">
        <v>188</v>
      </c>
      <c r="E45" s="30">
        <f aca="true" t="shared" si="17" ref="E45:J45">SUBTOTAL(9,E43:E43)</f>
        <v>25000</v>
      </c>
      <c r="F45" s="30">
        <f t="shared" si="17"/>
        <v>25000</v>
      </c>
      <c r="G45" s="30">
        <f t="shared" si="17"/>
        <v>0</v>
      </c>
      <c r="H45" s="30">
        <f t="shared" si="17"/>
        <v>0</v>
      </c>
      <c r="I45" s="30">
        <f t="shared" si="17"/>
        <v>0</v>
      </c>
      <c r="J45" s="31">
        <f t="shared" si="17"/>
        <v>0</v>
      </c>
    </row>
    <row r="46" spans="1:10" s="20" customFormat="1" ht="21" customHeight="1" outlineLevel="1" thickTop="1">
      <c r="A46" s="24"/>
      <c r="E46" s="22"/>
      <c r="F46" s="22"/>
      <c r="G46" s="22"/>
      <c r="H46" s="22"/>
      <c r="I46" s="22"/>
      <c r="J46" s="23"/>
    </row>
    <row r="47" spans="1:10" ht="12.75" outlineLevel="3">
      <c r="A47" t="s">
        <v>81</v>
      </c>
      <c r="B47" t="s">
        <v>80</v>
      </c>
      <c r="C47" t="s">
        <v>83</v>
      </c>
      <c r="D47" t="s">
        <v>25</v>
      </c>
      <c r="E47" s="2">
        <v>-612</v>
      </c>
      <c r="F47" s="2">
        <v>0</v>
      </c>
      <c r="G47" s="2">
        <v>-612</v>
      </c>
      <c r="H47" s="2">
        <v>0</v>
      </c>
      <c r="I47" s="2">
        <v>0</v>
      </c>
      <c r="J47" s="1">
        <v>0</v>
      </c>
    </row>
    <row r="48" spans="5:10" s="5" customFormat="1" ht="12.75" outlineLevel="2">
      <c r="E48" s="7">
        <f aca="true" t="shared" si="18" ref="E48:J48">SUBTOTAL(9,E47:E47)</f>
        <v>-612</v>
      </c>
      <c r="F48" s="7">
        <f t="shared" si="18"/>
        <v>0</v>
      </c>
      <c r="G48" s="7">
        <f t="shared" si="18"/>
        <v>-612</v>
      </c>
      <c r="H48" s="7">
        <f t="shared" si="18"/>
        <v>0</v>
      </c>
      <c r="I48" s="7">
        <f t="shared" si="18"/>
        <v>0</v>
      </c>
      <c r="J48" s="8">
        <f t="shared" si="18"/>
        <v>0</v>
      </c>
    </row>
    <row r="49" spans="1:10" s="29" customFormat="1" ht="21" customHeight="1" outlineLevel="1" thickBot="1">
      <c r="A49" s="28" t="s">
        <v>189</v>
      </c>
      <c r="E49" s="30">
        <f aca="true" t="shared" si="19" ref="E49:J49">SUBTOTAL(9,E47:E47)</f>
        <v>-612</v>
      </c>
      <c r="F49" s="30">
        <f t="shared" si="19"/>
        <v>0</v>
      </c>
      <c r="G49" s="30">
        <f t="shared" si="19"/>
        <v>-612</v>
      </c>
      <c r="H49" s="30">
        <f t="shared" si="19"/>
        <v>0</v>
      </c>
      <c r="I49" s="30">
        <f t="shared" si="19"/>
        <v>0</v>
      </c>
      <c r="J49" s="31">
        <f t="shared" si="19"/>
        <v>0</v>
      </c>
    </row>
    <row r="50" spans="1:10" s="20" customFormat="1" ht="21" customHeight="1" outlineLevel="1" thickTop="1">
      <c r="A50" s="24"/>
      <c r="E50" s="22"/>
      <c r="F50" s="22"/>
      <c r="G50" s="22"/>
      <c r="H50" s="22"/>
      <c r="I50" s="22"/>
      <c r="J50" s="23"/>
    </row>
    <row r="51" spans="1:10" ht="12.75" outlineLevel="3">
      <c r="A51" t="s">
        <v>85</v>
      </c>
      <c r="B51" t="s">
        <v>84</v>
      </c>
      <c r="C51" t="s">
        <v>87</v>
      </c>
      <c r="D51" t="s">
        <v>43</v>
      </c>
      <c r="E51" s="2">
        <v>10465</v>
      </c>
      <c r="F51" s="2">
        <v>10465</v>
      </c>
      <c r="G51" s="2">
        <v>0</v>
      </c>
      <c r="H51" s="2">
        <v>0</v>
      </c>
      <c r="I51" s="2">
        <v>0</v>
      </c>
      <c r="J51" s="1">
        <v>0</v>
      </c>
    </row>
    <row r="52" spans="1:10" ht="12.75" outlineLevel="3">
      <c r="A52" t="s">
        <v>85</v>
      </c>
      <c r="B52" t="s">
        <v>84</v>
      </c>
      <c r="C52" t="s">
        <v>87</v>
      </c>
      <c r="D52" t="s">
        <v>25</v>
      </c>
      <c r="E52" s="2">
        <v>21587</v>
      </c>
      <c r="F52" s="2">
        <v>0</v>
      </c>
      <c r="G52" s="2">
        <v>21587</v>
      </c>
      <c r="H52" s="2">
        <v>0</v>
      </c>
      <c r="I52" s="2">
        <v>0</v>
      </c>
      <c r="J52" s="1">
        <v>0</v>
      </c>
    </row>
    <row r="53" spans="1:10" ht="12.75" outlineLevel="3">
      <c r="A53" t="s">
        <v>85</v>
      </c>
      <c r="B53" t="s">
        <v>84</v>
      </c>
      <c r="C53" t="s">
        <v>87</v>
      </c>
      <c r="D53" t="s">
        <v>44</v>
      </c>
      <c r="E53" s="2">
        <v>22191</v>
      </c>
      <c r="F53" s="2">
        <v>0</v>
      </c>
      <c r="G53" s="2">
        <v>0</v>
      </c>
      <c r="H53" s="2">
        <v>22191</v>
      </c>
      <c r="I53" s="2">
        <v>0</v>
      </c>
      <c r="J53" s="1">
        <v>0</v>
      </c>
    </row>
    <row r="54" spans="5:10" s="5" customFormat="1" ht="12.75" outlineLevel="2">
      <c r="E54" s="7">
        <f aca="true" t="shared" si="20" ref="E54:J54">SUBTOTAL(9,E51:E53)</f>
        <v>54243</v>
      </c>
      <c r="F54" s="7">
        <f t="shared" si="20"/>
        <v>10465</v>
      </c>
      <c r="G54" s="7">
        <f t="shared" si="20"/>
        <v>21587</v>
      </c>
      <c r="H54" s="7">
        <f t="shared" si="20"/>
        <v>22191</v>
      </c>
      <c r="I54" s="7">
        <f t="shared" si="20"/>
        <v>0</v>
      </c>
      <c r="J54" s="8">
        <f t="shared" si="20"/>
        <v>0</v>
      </c>
    </row>
    <row r="55" spans="1:10" s="29" customFormat="1" ht="21" customHeight="1" outlineLevel="1" thickBot="1">
      <c r="A55" s="28" t="s">
        <v>190</v>
      </c>
      <c r="E55" s="30">
        <f aca="true" t="shared" si="21" ref="E55:J55">SUBTOTAL(9,E51:E53)</f>
        <v>54243</v>
      </c>
      <c r="F55" s="30">
        <f t="shared" si="21"/>
        <v>10465</v>
      </c>
      <c r="G55" s="30">
        <f t="shared" si="21"/>
        <v>21587</v>
      </c>
      <c r="H55" s="30">
        <f t="shared" si="21"/>
        <v>22191</v>
      </c>
      <c r="I55" s="30">
        <f t="shared" si="21"/>
        <v>0</v>
      </c>
      <c r="J55" s="31">
        <f t="shared" si="21"/>
        <v>0</v>
      </c>
    </row>
    <row r="56" spans="1:10" s="20" customFormat="1" ht="21" customHeight="1" outlineLevel="1" thickTop="1">
      <c r="A56" s="24"/>
      <c r="E56" s="22"/>
      <c r="F56" s="22"/>
      <c r="G56" s="22"/>
      <c r="H56" s="22"/>
      <c r="I56" s="22"/>
      <c r="J56" s="23"/>
    </row>
    <row r="57" spans="1:10" ht="12.75" outlineLevel="3">
      <c r="A57" t="s">
        <v>89</v>
      </c>
      <c r="B57" t="s">
        <v>88</v>
      </c>
      <c r="C57" t="s">
        <v>91</v>
      </c>
      <c r="D57" t="s">
        <v>25</v>
      </c>
      <c r="E57" s="2">
        <v>11734</v>
      </c>
      <c r="F57" s="2">
        <v>0</v>
      </c>
      <c r="G57" s="2">
        <v>11734</v>
      </c>
      <c r="H57" s="2">
        <v>0</v>
      </c>
      <c r="I57" s="2">
        <v>0</v>
      </c>
      <c r="J57" s="1">
        <v>0</v>
      </c>
    </row>
    <row r="58" spans="5:10" s="5" customFormat="1" ht="12.75" outlineLevel="2">
      <c r="E58" s="7">
        <f aca="true" t="shared" si="22" ref="E58:J58">SUBTOTAL(9,E57:E57)</f>
        <v>11734</v>
      </c>
      <c r="F58" s="7">
        <f t="shared" si="22"/>
        <v>0</v>
      </c>
      <c r="G58" s="7">
        <f t="shared" si="22"/>
        <v>11734</v>
      </c>
      <c r="H58" s="7">
        <f t="shared" si="22"/>
        <v>0</v>
      </c>
      <c r="I58" s="7">
        <f t="shared" si="22"/>
        <v>0</v>
      </c>
      <c r="J58" s="8">
        <f t="shared" si="22"/>
        <v>0</v>
      </c>
    </row>
    <row r="59" spans="1:10" s="29" customFormat="1" ht="21" customHeight="1" outlineLevel="1" thickBot="1">
      <c r="A59" s="28" t="s">
        <v>191</v>
      </c>
      <c r="E59" s="30">
        <f aca="true" t="shared" si="23" ref="E59:J59">SUBTOTAL(9,E57:E57)</f>
        <v>11734</v>
      </c>
      <c r="F59" s="30">
        <f t="shared" si="23"/>
        <v>0</v>
      </c>
      <c r="G59" s="30">
        <f t="shared" si="23"/>
        <v>11734</v>
      </c>
      <c r="H59" s="30">
        <f t="shared" si="23"/>
        <v>0</v>
      </c>
      <c r="I59" s="30">
        <f t="shared" si="23"/>
        <v>0</v>
      </c>
      <c r="J59" s="31">
        <f t="shared" si="23"/>
        <v>0</v>
      </c>
    </row>
    <row r="60" spans="1:10" s="20" customFormat="1" ht="21" customHeight="1" outlineLevel="1" thickTop="1">
      <c r="A60" s="24"/>
      <c r="E60" s="22"/>
      <c r="F60" s="22"/>
      <c r="G60" s="22"/>
      <c r="H60" s="22"/>
      <c r="I60" s="22"/>
      <c r="J60" s="23"/>
    </row>
    <row r="61" spans="1:10" ht="12.75" outlineLevel="3">
      <c r="A61" t="s">
        <v>93</v>
      </c>
      <c r="B61" t="s">
        <v>92</v>
      </c>
      <c r="C61" t="s">
        <v>95</v>
      </c>
      <c r="D61" t="s">
        <v>96</v>
      </c>
      <c r="E61" s="2">
        <v>200000</v>
      </c>
      <c r="F61" s="2">
        <v>200000</v>
      </c>
      <c r="G61" s="2">
        <v>0</v>
      </c>
      <c r="H61" s="2">
        <v>0</v>
      </c>
      <c r="I61" s="2">
        <v>0</v>
      </c>
      <c r="J61" s="1">
        <v>0</v>
      </c>
    </row>
    <row r="62" spans="1:10" ht="12.75" outlineLevel="3">
      <c r="A62" t="s">
        <v>93</v>
      </c>
      <c r="B62" t="s">
        <v>92</v>
      </c>
      <c r="C62" t="s">
        <v>95</v>
      </c>
      <c r="D62" t="s">
        <v>97</v>
      </c>
      <c r="E62" s="2">
        <v>179000</v>
      </c>
      <c r="F62" s="2">
        <v>179000</v>
      </c>
      <c r="G62" s="2">
        <v>0</v>
      </c>
      <c r="H62" s="2">
        <v>0</v>
      </c>
      <c r="I62" s="2">
        <v>0</v>
      </c>
      <c r="J62" s="1">
        <v>0</v>
      </c>
    </row>
    <row r="63" spans="1:10" ht="12.75" outlineLevel="3">
      <c r="A63" t="s">
        <v>93</v>
      </c>
      <c r="B63" t="s">
        <v>92</v>
      </c>
      <c r="C63" t="s">
        <v>95</v>
      </c>
      <c r="D63" t="s">
        <v>99</v>
      </c>
      <c r="E63" s="2">
        <v>12561</v>
      </c>
      <c r="F63" s="2">
        <v>12561</v>
      </c>
      <c r="G63" s="2">
        <v>0</v>
      </c>
      <c r="H63" s="2">
        <v>0</v>
      </c>
      <c r="I63" s="2">
        <v>0</v>
      </c>
      <c r="J63" s="1">
        <v>0</v>
      </c>
    </row>
    <row r="64" spans="1:10" ht="12.75" outlineLevel="3">
      <c r="A64" t="s">
        <v>93</v>
      </c>
      <c r="B64" t="s">
        <v>92</v>
      </c>
      <c r="C64" t="s">
        <v>95</v>
      </c>
      <c r="D64" t="s">
        <v>101</v>
      </c>
      <c r="E64" s="2">
        <v>22200</v>
      </c>
      <c r="F64" s="2">
        <v>22200</v>
      </c>
      <c r="G64" s="2">
        <v>0</v>
      </c>
      <c r="H64" s="2">
        <v>0</v>
      </c>
      <c r="I64" s="2">
        <v>0</v>
      </c>
      <c r="J64" s="1">
        <v>0</v>
      </c>
    </row>
    <row r="65" spans="1:10" ht="12.75" outlineLevel="3">
      <c r="A65" t="s">
        <v>93</v>
      </c>
      <c r="B65" t="s">
        <v>92</v>
      </c>
      <c r="C65" t="s">
        <v>95</v>
      </c>
      <c r="D65" t="s">
        <v>103</v>
      </c>
      <c r="E65" s="2">
        <v>17991</v>
      </c>
      <c r="F65" s="2">
        <v>17991</v>
      </c>
      <c r="G65" s="2">
        <v>0</v>
      </c>
      <c r="H65" s="2">
        <v>0</v>
      </c>
      <c r="I65" s="2">
        <v>0</v>
      </c>
      <c r="J65" s="1">
        <v>0</v>
      </c>
    </row>
    <row r="66" spans="1:10" ht="12.75" outlineLevel="3">
      <c r="A66" t="s">
        <v>93</v>
      </c>
      <c r="B66" t="s">
        <v>92</v>
      </c>
      <c r="C66" t="s">
        <v>95</v>
      </c>
      <c r="D66" t="s">
        <v>105</v>
      </c>
      <c r="E66" s="2">
        <v>32520</v>
      </c>
      <c r="F66" s="2">
        <v>32520</v>
      </c>
      <c r="G66" s="2">
        <v>0</v>
      </c>
      <c r="H66" s="2">
        <v>0</v>
      </c>
      <c r="I66" s="2">
        <v>0</v>
      </c>
      <c r="J66" s="1">
        <v>0</v>
      </c>
    </row>
    <row r="67" spans="1:10" ht="12.75" outlineLevel="3">
      <c r="A67" t="s">
        <v>93</v>
      </c>
      <c r="B67" t="s">
        <v>92</v>
      </c>
      <c r="C67" t="s">
        <v>95</v>
      </c>
      <c r="D67" t="s">
        <v>107</v>
      </c>
      <c r="E67" s="2">
        <v>61755</v>
      </c>
      <c r="F67" s="2">
        <v>61755</v>
      </c>
      <c r="G67" s="2">
        <v>0</v>
      </c>
      <c r="H67" s="2">
        <v>0</v>
      </c>
      <c r="I67" s="2">
        <v>0</v>
      </c>
      <c r="J67" s="1">
        <v>0</v>
      </c>
    </row>
    <row r="68" spans="1:10" ht="12.75" outlineLevel="3">
      <c r="A68" t="s">
        <v>93</v>
      </c>
      <c r="B68" t="s">
        <v>92</v>
      </c>
      <c r="C68" t="s">
        <v>95</v>
      </c>
      <c r="D68" t="s">
        <v>109</v>
      </c>
      <c r="E68" s="2">
        <v>91341</v>
      </c>
      <c r="F68" s="2">
        <v>91341</v>
      </c>
      <c r="G68" s="2">
        <v>0</v>
      </c>
      <c r="H68" s="2">
        <v>0</v>
      </c>
      <c r="I68" s="2">
        <v>0</v>
      </c>
      <c r="J68" s="1">
        <v>0</v>
      </c>
    </row>
    <row r="69" spans="1:10" ht="12.75" outlineLevel="3">
      <c r="A69" t="s">
        <v>93</v>
      </c>
      <c r="B69" t="s">
        <v>92</v>
      </c>
      <c r="C69" t="s">
        <v>95</v>
      </c>
      <c r="D69" t="s">
        <v>111</v>
      </c>
      <c r="E69" s="2">
        <v>15183</v>
      </c>
      <c r="F69" s="2">
        <v>15183</v>
      </c>
      <c r="G69" s="2">
        <v>0</v>
      </c>
      <c r="H69" s="2">
        <v>0</v>
      </c>
      <c r="I69" s="2">
        <v>0</v>
      </c>
      <c r="J69" s="1">
        <v>0</v>
      </c>
    </row>
    <row r="70" spans="1:10" ht="12.75" outlineLevel="3">
      <c r="A70" t="s">
        <v>93</v>
      </c>
      <c r="B70" t="s">
        <v>92</v>
      </c>
      <c r="C70" t="s">
        <v>95</v>
      </c>
      <c r="D70" t="s">
        <v>113</v>
      </c>
      <c r="E70" s="2">
        <v>307343</v>
      </c>
      <c r="F70" s="2">
        <v>307343</v>
      </c>
      <c r="G70" s="2">
        <v>0</v>
      </c>
      <c r="H70" s="2">
        <v>0</v>
      </c>
      <c r="I70" s="2">
        <v>0</v>
      </c>
      <c r="J70" s="1">
        <v>0</v>
      </c>
    </row>
    <row r="71" spans="1:10" ht="12.75" outlineLevel="3">
      <c r="A71" t="s">
        <v>93</v>
      </c>
      <c r="B71" t="s">
        <v>92</v>
      </c>
      <c r="C71" t="s">
        <v>95</v>
      </c>
      <c r="D71" t="s">
        <v>115</v>
      </c>
      <c r="E71" s="2">
        <v>10000</v>
      </c>
      <c r="F71" s="2">
        <v>10000</v>
      </c>
      <c r="G71" s="2">
        <v>0</v>
      </c>
      <c r="H71" s="2">
        <v>0</v>
      </c>
      <c r="I71" s="2">
        <v>0</v>
      </c>
      <c r="J71" s="1">
        <v>0</v>
      </c>
    </row>
    <row r="72" spans="1:10" ht="12.75" outlineLevel="3">
      <c r="A72" t="s">
        <v>93</v>
      </c>
      <c r="B72" t="s">
        <v>92</v>
      </c>
      <c r="C72" t="s">
        <v>95</v>
      </c>
      <c r="D72" t="s">
        <v>116</v>
      </c>
      <c r="E72" s="2">
        <v>871935</v>
      </c>
      <c r="F72" s="2">
        <v>0</v>
      </c>
      <c r="G72" s="2">
        <v>871935</v>
      </c>
      <c r="H72" s="2">
        <v>0</v>
      </c>
      <c r="I72" s="2">
        <v>871935</v>
      </c>
      <c r="J72" s="1">
        <v>0</v>
      </c>
    </row>
    <row r="73" spans="1:10" ht="12.75" outlineLevel="3">
      <c r="A73" t="s">
        <v>93</v>
      </c>
      <c r="B73" t="s">
        <v>92</v>
      </c>
      <c r="C73" t="s">
        <v>95</v>
      </c>
      <c r="D73" t="s">
        <v>28</v>
      </c>
      <c r="E73" s="2">
        <v>199967</v>
      </c>
      <c r="F73" s="2">
        <v>0</v>
      </c>
      <c r="G73" s="2">
        <v>199967</v>
      </c>
      <c r="H73" s="2">
        <v>0</v>
      </c>
      <c r="I73" s="2">
        <v>199967</v>
      </c>
      <c r="J73" s="1">
        <v>0</v>
      </c>
    </row>
    <row r="74" spans="1:10" ht="12.75" outlineLevel="3">
      <c r="A74" t="s">
        <v>93</v>
      </c>
      <c r="B74" t="s">
        <v>92</v>
      </c>
      <c r="C74" t="s">
        <v>95</v>
      </c>
      <c r="D74" t="s">
        <v>44</v>
      </c>
      <c r="E74" s="2">
        <v>101599</v>
      </c>
      <c r="F74" s="2">
        <v>0</v>
      </c>
      <c r="G74" s="2">
        <v>0</v>
      </c>
      <c r="H74" s="2">
        <v>101599</v>
      </c>
      <c r="I74" s="2">
        <v>0</v>
      </c>
      <c r="J74" s="1">
        <v>0</v>
      </c>
    </row>
    <row r="75" spans="5:10" s="5" customFormat="1" ht="12.75" outlineLevel="2">
      <c r="E75" s="7">
        <f aca="true" t="shared" si="24" ref="E75:J75">SUBTOTAL(9,E61:E74)</f>
        <v>2123395</v>
      </c>
      <c r="F75" s="7">
        <f t="shared" si="24"/>
        <v>949894</v>
      </c>
      <c r="G75" s="7">
        <f t="shared" si="24"/>
        <v>1071902</v>
      </c>
      <c r="H75" s="7">
        <f t="shared" si="24"/>
        <v>101599</v>
      </c>
      <c r="I75" s="7">
        <f t="shared" si="24"/>
        <v>1071902</v>
      </c>
      <c r="J75" s="8">
        <f t="shared" si="24"/>
        <v>0</v>
      </c>
    </row>
    <row r="76" spans="1:10" s="29" customFormat="1" ht="21" customHeight="1" outlineLevel="1" thickBot="1">
      <c r="A76" s="28" t="s">
        <v>192</v>
      </c>
      <c r="E76" s="30">
        <f aca="true" t="shared" si="25" ref="E76:J76">SUBTOTAL(9,E61:E74)</f>
        <v>2123395</v>
      </c>
      <c r="F76" s="30">
        <f t="shared" si="25"/>
        <v>949894</v>
      </c>
      <c r="G76" s="30">
        <f t="shared" si="25"/>
        <v>1071902</v>
      </c>
      <c r="H76" s="30">
        <f t="shared" si="25"/>
        <v>101599</v>
      </c>
      <c r="I76" s="30">
        <f t="shared" si="25"/>
        <v>1071902</v>
      </c>
      <c r="J76" s="31">
        <f t="shared" si="25"/>
        <v>0</v>
      </c>
    </row>
    <row r="77" spans="1:10" s="20" customFormat="1" ht="21" customHeight="1" outlineLevel="1" thickTop="1">
      <c r="A77" s="24"/>
      <c r="E77" s="22"/>
      <c r="F77" s="22"/>
      <c r="G77" s="22"/>
      <c r="H77" s="22"/>
      <c r="I77" s="22"/>
      <c r="J77" s="23"/>
    </row>
    <row r="78" spans="1:10" ht="12.75" outlineLevel="3">
      <c r="A78" t="s">
        <v>118</v>
      </c>
      <c r="B78" t="s">
        <v>117</v>
      </c>
      <c r="C78" t="s">
        <v>120</v>
      </c>
      <c r="D78" t="s">
        <v>121</v>
      </c>
      <c r="E78" s="2">
        <v>55689</v>
      </c>
      <c r="F78" s="2">
        <v>0</v>
      </c>
      <c r="G78" s="2">
        <v>55689</v>
      </c>
      <c r="H78" s="2">
        <v>0</v>
      </c>
      <c r="I78" s="2"/>
      <c r="J78" s="1">
        <v>1</v>
      </c>
    </row>
    <row r="79" spans="1:10" ht="12.75" outlineLevel="3">
      <c r="A79" t="s">
        <v>118</v>
      </c>
      <c r="B79" t="s">
        <v>117</v>
      </c>
      <c r="C79" t="s">
        <v>120</v>
      </c>
      <c r="D79" t="s">
        <v>25</v>
      </c>
      <c r="E79" s="2">
        <v>-111174</v>
      </c>
      <c r="F79" s="2">
        <v>0</v>
      </c>
      <c r="G79" s="2">
        <v>-111174</v>
      </c>
      <c r="H79" s="2">
        <v>0</v>
      </c>
      <c r="I79" s="2">
        <v>-111174</v>
      </c>
      <c r="J79" s="1">
        <v>0</v>
      </c>
    </row>
    <row r="80" spans="5:10" s="5" customFormat="1" ht="12.75" outlineLevel="2">
      <c r="E80" s="7">
        <f aca="true" t="shared" si="26" ref="E80:J80">SUBTOTAL(9,E78:E79)</f>
        <v>-55485</v>
      </c>
      <c r="F80" s="7">
        <f t="shared" si="26"/>
        <v>0</v>
      </c>
      <c r="G80" s="7">
        <f t="shared" si="26"/>
        <v>-55485</v>
      </c>
      <c r="H80" s="7">
        <f t="shared" si="26"/>
        <v>0</v>
      </c>
      <c r="I80" s="7">
        <f t="shared" si="26"/>
        <v>-111174</v>
      </c>
      <c r="J80" s="8">
        <f t="shared" si="26"/>
        <v>1</v>
      </c>
    </row>
    <row r="81" spans="5:10" s="20" customFormat="1" ht="12.75" outlineLevel="2">
      <c r="E81" s="22"/>
      <c r="F81" s="22"/>
      <c r="G81" s="22"/>
      <c r="H81" s="22"/>
      <c r="I81" s="22"/>
      <c r="J81" s="23"/>
    </row>
    <row r="82" spans="1:10" ht="12.75" outlineLevel="3">
      <c r="A82" t="s">
        <v>118</v>
      </c>
      <c r="B82" t="s">
        <v>117</v>
      </c>
      <c r="C82" t="s">
        <v>123</v>
      </c>
      <c r="D82" t="s">
        <v>124</v>
      </c>
      <c r="E82" s="2">
        <v>200000</v>
      </c>
      <c r="F82" s="2">
        <v>200000</v>
      </c>
      <c r="G82" s="2">
        <v>0</v>
      </c>
      <c r="H82" s="2">
        <v>0</v>
      </c>
      <c r="I82" s="2">
        <v>200000</v>
      </c>
      <c r="J82" s="1">
        <v>0</v>
      </c>
    </row>
    <row r="83" spans="1:10" ht="12.75" outlineLevel="3">
      <c r="A83" t="s">
        <v>118</v>
      </c>
      <c r="B83" t="s">
        <v>117</v>
      </c>
      <c r="C83" t="s">
        <v>123</v>
      </c>
      <c r="D83" t="s">
        <v>125</v>
      </c>
      <c r="E83" s="2">
        <v>23068</v>
      </c>
      <c r="F83" s="2">
        <v>23068</v>
      </c>
      <c r="G83" s="2">
        <v>0</v>
      </c>
      <c r="H83" s="2">
        <v>0</v>
      </c>
      <c r="I83" s="2">
        <v>0</v>
      </c>
      <c r="J83" s="1">
        <v>0</v>
      </c>
    </row>
    <row r="84" spans="1:10" ht="12.75" outlineLevel="3">
      <c r="A84" t="s">
        <v>118</v>
      </c>
      <c r="B84" t="s">
        <v>117</v>
      </c>
      <c r="C84" t="s">
        <v>123</v>
      </c>
      <c r="D84" t="s">
        <v>25</v>
      </c>
      <c r="E84" s="2">
        <v>-33783</v>
      </c>
      <c r="F84" s="2">
        <v>0</v>
      </c>
      <c r="G84" s="2">
        <v>-33783</v>
      </c>
      <c r="H84" s="2">
        <v>0</v>
      </c>
      <c r="I84" s="2">
        <v>0</v>
      </c>
      <c r="J84" s="1">
        <v>0</v>
      </c>
    </row>
    <row r="85" spans="1:10" ht="12.75" outlineLevel="3">
      <c r="A85" t="s">
        <v>118</v>
      </c>
      <c r="B85" t="s">
        <v>117</v>
      </c>
      <c r="C85" t="s">
        <v>123</v>
      </c>
      <c r="D85" t="s">
        <v>44</v>
      </c>
      <c r="E85" s="2">
        <v>49351</v>
      </c>
      <c r="F85" s="2">
        <v>0</v>
      </c>
      <c r="G85" s="2">
        <v>0</v>
      </c>
      <c r="H85" s="2">
        <v>49351</v>
      </c>
      <c r="I85" s="2">
        <v>0</v>
      </c>
      <c r="J85" s="1">
        <v>0</v>
      </c>
    </row>
    <row r="86" spans="5:10" s="5" customFormat="1" ht="12.75" outlineLevel="2">
      <c r="E86" s="7">
        <f aca="true" t="shared" si="27" ref="E86:J86">SUBTOTAL(9,E82:E85)</f>
        <v>238636</v>
      </c>
      <c r="F86" s="7">
        <f t="shared" si="27"/>
        <v>223068</v>
      </c>
      <c r="G86" s="7">
        <f t="shared" si="27"/>
        <v>-33783</v>
      </c>
      <c r="H86" s="7">
        <f t="shared" si="27"/>
        <v>49351</v>
      </c>
      <c r="I86" s="7">
        <f t="shared" si="27"/>
        <v>200000</v>
      </c>
      <c r="J86" s="8">
        <f t="shared" si="27"/>
        <v>0</v>
      </c>
    </row>
    <row r="87" spans="1:10" s="29" customFormat="1" ht="21" customHeight="1" outlineLevel="1" thickBot="1">
      <c r="A87" s="28" t="s">
        <v>193</v>
      </c>
      <c r="E87" s="30">
        <f aca="true" t="shared" si="28" ref="E87:J87">SUBTOTAL(9,E78:E85)</f>
        <v>183151</v>
      </c>
      <c r="F87" s="30">
        <f t="shared" si="28"/>
        <v>223068</v>
      </c>
      <c r="G87" s="30">
        <f t="shared" si="28"/>
        <v>-89268</v>
      </c>
      <c r="H87" s="30">
        <f t="shared" si="28"/>
        <v>49351</v>
      </c>
      <c r="I87" s="30">
        <f t="shared" si="28"/>
        <v>88826</v>
      </c>
      <c r="J87" s="31">
        <f t="shared" si="28"/>
        <v>1</v>
      </c>
    </row>
    <row r="88" spans="1:10" s="20" customFormat="1" ht="21" customHeight="1" outlineLevel="1" thickTop="1">
      <c r="A88" s="24"/>
      <c r="E88" s="22"/>
      <c r="F88" s="22"/>
      <c r="G88" s="22"/>
      <c r="H88" s="22"/>
      <c r="I88" s="22"/>
      <c r="J88" s="23"/>
    </row>
    <row r="89" spans="1:10" ht="12.75" outlineLevel="3">
      <c r="A89" t="s">
        <v>127</v>
      </c>
      <c r="B89" t="s">
        <v>126</v>
      </c>
      <c r="C89" t="s">
        <v>129</v>
      </c>
      <c r="D89" t="s">
        <v>25</v>
      </c>
      <c r="E89" s="2">
        <v>-12353</v>
      </c>
      <c r="F89" s="2">
        <v>0</v>
      </c>
      <c r="G89" s="2">
        <v>-12353</v>
      </c>
      <c r="H89" s="2">
        <v>0</v>
      </c>
      <c r="I89" s="2">
        <v>0</v>
      </c>
      <c r="J89" s="1">
        <v>0</v>
      </c>
    </row>
    <row r="90" spans="1:10" ht="12.75" outlineLevel="3">
      <c r="A90" t="s">
        <v>127</v>
      </c>
      <c r="B90" t="s">
        <v>126</v>
      </c>
      <c r="C90" t="s">
        <v>129</v>
      </c>
      <c r="D90" t="s">
        <v>44</v>
      </c>
      <c r="E90" s="2">
        <v>8538</v>
      </c>
      <c r="F90" s="2">
        <v>0</v>
      </c>
      <c r="G90" s="2">
        <v>0</v>
      </c>
      <c r="H90" s="2">
        <v>8538</v>
      </c>
      <c r="I90" s="2">
        <v>0</v>
      </c>
      <c r="J90" s="1">
        <v>0</v>
      </c>
    </row>
    <row r="91" spans="5:10" s="5" customFormat="1" ht="12.75" outlineLevel="2">
      <c r="E91" s="7">
        <f aca="true" t="shared" si="29" ref="E91:J91">SUBTOTAL(9,E89:E90)</f>
        <v>-3815</v>
      </c>
      <c r="F91" s="7">
        <f t="shared" si="29"/>
        <v>0</v>
      </c>
      <c r="G91" s="7">
        <f t="shared" si="29"/>
        <v>-12353</v>
      </c>
      <c r="H91" s="7">
        <f t="shared" si="29"/>
        <v>8538</v>
      </c>
      <c r="I91" s="7">
        <f t="shared" si="29"/>
        <v>0</v>
      </c>
      <c r="J91" s="8">
        <f t="shared" si="29"/>
        <v>0</v>
      </c>
    </row>
    <row r="92" spans="1:10" s="29" customFormat="1" ht="21" customHeight="1" outlineLevel="1" thickBot="1">
      <c r="A92" s="28" t="s">
        <v>194</v>
      </c>
      <c r="E92" s="30">
        <f aca="true" t="shared" si="30" ref="E92:J92">SUBTOTAL(9,E89:E90)</f>
        <v>-3815</v>
      </c>
      <c r="F92" s="30">
        <f t="shared" si="30"/>
        <v>0</v>
      </c>
      <c r="G92" s="30">
        <f t="shared" si="30"/>
        <v>-12353</v>
      </c>
      <c r="H92" s="30">
        <f t="shared" si="30"/>
        <v>8538</v>
      </c>
      <c r="I92" s="30">
        <f t="shared" si="30"/>
        <v>0</v>
      </c>
      <c r="J92" s="31">
        <f t="shared" si="30"/>
        <v>0</v>
      </c>
    </row>
    <row r="93" spans="1:10" s="20" customFormat="1" ht="21" customHeight="1" outlineLevel="1" thickTop="1">
      <c r="A93" s="24"/>
      <c r="E93" s="22"/>
      <c r="F93" s="22"/>
      <c r="G93" s="22"/>
      <c r="H93" s="22"/>
      <c r="I93" s="22"/>
      <c r="J93" s="23"/>
    </row>
    <row r="94" spans="1:10" ht="12.75" outlineLevel="3">
      <c r="A94" t="s">
        <v>131</v>
      </c>
      <c r="B94" t="s">
        <v>130</v>
      </c>
      <c r="C94" t="s">
        <v>133</v>
      </c>
      <c r="D94" t="s">
        <v>25</v>
      </c>
      <c r="E94" s="2">
        <v>-40152</v>
      </c>
      <c r="F94" s="2">
        <v>0</v>
      </c>
      <c r="G94" s="2">
        <v>-40152</v>
      </c>
      <c r="H94" s="2">
        <v>0</v>
      </c>
      <c r="I94" s="2">
        <v>0</v>
      </c>
      <c r="J94" s="1">
        <v>0</v>
      </c>
    </row>
    <row r="95" spans="5:10" s="5" customFormat="1" ht="12.75" outlineLevel="2">
      <c r="E95" s="7">
        <f aca="true" t="shared" si="31" ref="E95:J95">SUBTOTAL(9,E94:E94)</f>
        <v>-40152</v>
      </c>
      <c r="F95" s="7">
        <f t="shared" si="31"/>
        <v>0</v>
      </c>
      <c r="G95" s="7">
        <f t="shared" si="31"/>
        <v>-40152</v>
      </c>
      <c r="H95" s="7">
        <f t="shared" si="31"/>
        <v>0</v>
      </c>
      <c r="I95" s="7">
        <f t="shared" si="31"/>
        <v>0</v>
      </c>
      <c r="J95" s="8">
        <f t="shared" si="31"/>
        <v>0</v>
      </c>
    </row>
    <row r="96" spans="1:10" s="29" customFormat="1" ht="21" customHeight="1" outlineLevel="1" thickBot="1">
      <c r="A96" s="28" t="s">
        <v>195</v>
      </c>
      <c r="E96" s="30">
        <f aca="true" t="shared" si="32" ref="E96:J96">SUBTOTAL(9,E94:E94)</f>
        <v>-40152</v>
      </c>
      <c r="F96" s="30">
        <f t="shared" si="32"/>
        <v>0</v>
      </c>
      <c r="G96" s="30">
        <f t="shared" si="32"/>
        <v>-40152</v>
      </c>
      <c r="H96" s="30">
        <f t="shared" si="32"/>
        <v>0</v>
      </c>
      <c r="I96" s="30">
        <f t="shared" si="32"/>
        <v>0</v>
      </c>
      <c r="J96" s="31">
        <f t="shared" si="32"/>
        <v>0</v>
      </c>
    </row>
    <row r="97" ht="21" customHeight="1" outlineLevel="1" thickTop="1"/>
    <row r="98" spans="1:10" ht="12.75" outlineLevel="3">
      <c r="A98" t="s">
        <v>135</v>
      </c>
      <c r="B98" t="s">
        <v>134</v>
      </c>
      <c r="C98" t="s">
        <v>137</v>
      </c>
      <c r="D98" t="s">
        <v>25</v>
      </c>
      <c r="E98" s="2">
        <v>8400</v>
      </c>
      <c r="F98" s="2">
        <v>0</v>
      </c>
      <c r="G98" s="2">
        <v>8400</v>
      </c>
      <c r="H98" s="2">
        <v>0</v>
      </c>
      <c r="I98" s="2">
        <v>0</v>
      </c>
      <c r="J98" s="1">
        <v>0</v>
      </c>
    </row>
    <row r="99" spans="1:10" ht="12.75" outlineLevel="3">
      <c r="A99" t="s">
        <v>135</v>
      </c>
      <c r="B99" t="s">
        <v>134</v>
      </c>
      <c r="C99" t="s">
        <v>137</v>
      </c>
      <c r="D99" t="s">
        <v>44</v>
      </c>
      <c r="E99" s="2">
        <v>334201</v>
      </c>
      <c r="F99" s="2">
        <v>0</v>
      </c>
      <c r="G99" s="2">
        <v>0</v>
      </c>
      <c r="H99" s="2">
        <v>334201</v>
      </c>
      <c r="I99" s="2">
        <v>0</v>
      </c>
      <c r="J99" s="1">
        <v>0</v>
      </c>
    </row>
    <row r="100" spans="5:10" s="5" customFormat="1" ht="12.75" outlineLevel="2">
      <c r="E100" s="7">
        <f aca="true" t="shared" si="33" ref="E100:J100">SUBTOTAL(9,E98:E99)</f>
        <v>342601</v>
      </c>
      <c r="F100" s="7">
        <f t="shared" si="33"/>
        <v>0</v>
      </c>
      <c r="G100" s="7">
        <f t="shared" si="33"/>
        <v>8400</v>
      </c>
      <c r="H100" s="7">
        <f t="shared" si="33"/>
        <v>334201</v>
      </c>
      <c r="I100" s="7">
        <f t="shared" si="33"/>
        <v>0</v>
      </c>
      <c r="J100" s="8">
        <f t="shared" si="33"/>
        <v>0</v>
      </c>
    </row>
    <row r="101" spans="5:10" s="20" customFormat="1" ht="12.75" outlineLevel="2">
      <c r="E101" s="22"/>
      <c r="F101" s="22"/>
      <c r="G101" s="22"/>
      <c r="H101" s="22"/>
      <c r="I101" s="22"/>
      <c r="J101" s="23"/>
    </row>
    <row r="102" spans="1:10" ht="12.75" outlineLevel="3">
      <c r="A102" t="s">
        <v>135</v>
      </c>
      <c r="B102" t="s">
        <v>134</v>
      </c>
      <c r="C102" t="s">
        <v>139</v>
      </c>
      <c r="D102" t="s">
        <v>25</v>
      </c>
      <c r="E102" s="2">
        <v>-135879</v>
      </c>
      <c r="F102" s="2">
        <v>0</v>
      </c>
      <c r="G102" s="2">
        <v>-135879</v>
      </c>
      <c r="H102" s="2">
        <v>0</v>
      </c>
      <c r="I102" s="2">
        <v>-135879</v>
      </c>
      <c r="J102" s="1">
        <v>0</v>
      </c>
    </row>
    <row r="103" spans="1:10" ht="12.75" outlineLevel="3">
      <c r="A103" t="s">
        <v>135</v>
      </c>
      <c r="B103" t="s">
        <v>134</v>
      </c>
      <c r="C103" t="s">
        <v>139</v>
      </c>
      <c r="D103" t="s">
        <v>140</v>
      </c>
      <c r="E103" s="2">
        <v>58000</v>
      </c>
      <c r="F103" s="2">
        <v>0</v>
      </c>
      <c r="G103" s="2">
        <v>0</v>
      </c>
      <c r="H103" s="2">
        <v>58000</v>
      </c>
      <c r="I103" s="2">
        <v>58000</v>
      </c>
      <c r="J103" s="1">
        <v>0</v>
      </c>
    </row>
    <row r="104" spans="5:10" s="5" customFormat="1" ht="12.75" outlineLevel="2">
      <c r="E104" s="7">
        <f aca="true" t="shared" si="34" ref="E104:J104">SUBTOTAL(9,E102:E103)</f>
        <v>-77879</v>
      </c>
      <c r="F104" s="7">
        <f t="shared" si="34"/>
        <v>0</v>
      </c>
      <c r="G104" s="7">
        <f t="shared" si="34"/>
        <v>-135879</v>
      </c>
      <c r="H104" s="7">
        <f t="shared" si="34"/>
        <v>58000</v>
      </c>
      <c r="I104" s="7">
        <f t="shared" si="34"/>
        <v>-77879</v>
      </c>
      <c r="J104" s="8">
        <f t="shared" si="34"/>
        <v>0</v>
      </c>
    </row>
    <row r="105" spans="1:10" s="29" customFormat="1" ht="21" customHeight="1" outlineLevel="1" thickBot="1">
      <c r="A105" s="28" t="s">
        <v>196</v>
      </c>
      <c r="E105" s="30">
        <f aca="true" t="shared" si="35" ref="E105:J105">SUBTOTAL(9,E98:E103)</f>
        <v>264722</v>
      </c>
      <c r="F105" s="30">
        <f t="shared" si="35"/>
        <v>0</v>
      </c>
      <c r="G105" s="30">
        <f t="shared" si="35"/>
        <v>-127479</v>
      </c>
      <c r="H105" s="30">
        <f t="shared" si="35"/>
        <v>392201</v>
      </c>
      <c r="I105" s="30">
        <f t="shared" si="35"/>
        <v>-77879</v>
      </c>
      <c r="J105" s="31">
        <f t="shared" si="35"/>
        <v>0</v>
      </c>
    </row>
    <row r="106" spans="1:10" s="20" customFormat="1" ht="21" customHeight="1" outlineLevel="1" thickTop="1">
      <c r="A106" s="24"/>
      <c r="E106" s="22"/>
      <c r="F106" s="22"/>
      <c r="G106" s="22"/>
      <c r="H106" s="22"/>
      <c r="I106" s="22"/>
      <c r="J106" s="23"/>
    </row>
    <row r="107" spans="1:10" ht="12.75" outlineLevel="3">
      <c r="A107" t="s">
        <v>142</v>
      </c>
      <c r="B107" t="s">
        <v>141</v>
      </c>
      <c r="C107" t="s">
        <v>144</v>
      </c>
      <c r="D107" t="s">
        <v>145</v>
      </c>
      <c r="E107" s="2">
        <v>2000000</v>
      </c>
      <c r="F107" s="2">
        <v>0</v>
      </c>
      <c r="G107" s="2">
        <v>2000000</v>
      </c>
      <c r="H107" s="2">
        <v>0</v>
      </c>
      <c r="I107" s="2">
        <v>0</v>
      </c>
      <c r="J107" s="1">
        <v>0</v>
      </c>
    </row>
    <row r="108" spans="5:10" s="5" customFormat="1" ht="12.75" outlineLevel="2">
      <c r="E108" s="7">
        <f aca="true" t="shared" si="36" ref="E108:J108">SUBTOTAL(9,E107:E107)</f>
        <v>2000000</v>
      </c>
      <c r="F108" s="7">
        <f t="shared" si="36"/>
        <v>0</v>
      </c>
      <c r="G108" s="7">
        <f t="shared" si="36"/>
        <v>2000000</v>
      </c>
      <c r="H108" s="7">
        <f t="shared" si="36"/>
        <v>0</v>
      </c>
      <c r="I108" s="7">
        <f t="shared" si="36"/>
        <v>0</v>
      </c>
      <c r="J108" s="8">
        <f t="shared" si="36"/>
        <v>0</v>
      </c>
    </row>
    <row r="109" spans="1:10" s="29" customFormat="1" ht="21" customHeight="1" outlineLevel="1" thickBot="1">
      <c r="A109" s="28" t="s">
        <v>197</v>
      </c>
      <c r="E109" s="30">
        <f aca="true" t="shared" si="37" ref="E109:J109">SUBTOTAL(9,E107:E107)</f>
        <v>2000000</v>
      </c>
      <c r="F109" s="30">
        <f t="shared" si="37"/>
        <v>0</v>
      </c>
      <c r="G109" s="30">
        <f t="shared" si="37"/>
        <v>2000000</v>
      </c>
      <c r="H109" s="30">
        <f t="shared" si="37"/>
        <v>0</v>
      </c>
      <c r="I109" s="30">
        <f t="shared" si="37"/>
        <v>0</v>
      </c>
      <c r="J109" s="31">
        <f t="shared" si="37"/>
        <v>0</v>
      </c>
    </row>
    <row r="110" spans="1:10" s="20" customFormat="1" ht="21" customHeight="1" outlineLevel="1" thickTop="1">
      <c r="A110" s="24"/>
      <c r="E110" s="22"/>
      <c r="F110" s="22"/>
      <c r="G110" s="22"/>
      <c r="H110" s="22"/>
      <c r="I110" s="22"/>
      <c r="J110" s="23"/>
    </row>
    <row r="111" spans="1:10" ht="12.75" outlineLevel="3">
      <c r="A111" t="s">
        <v>147</v>
      </c>
      <c r="B111" t="s">
        <v>146</v>
      </c>
      <c r="C111" t="s">
        <v>149</v>
      </c>
      <c r="D111" t="s">
        <v>44</v>
      </c>
      <c r="E111" s="2">
        <v>-66951</v>
      </c>
      <c r="F111" s="2">
        <v>0</v>
      </c>
      <c r="G111" s="2">
        <v>0</v>
      </c>
      <c r="H111" s="2">
        <v>-66951</v>
      </c>
      <c r="I111" s="2">
        <v>0</v>
      </c>
      <c r="J111" s="1">
        <v>0</v>
      </c>
    </row>
    <row r="112" spans="1:10" ht="12.75" outlineLevel="3">
      <c r="A112" t="s">
        <v>147</v>
      </c>
      <c r="B112" t="s">
        <v>146</v>
      </c>
      <c r="C112" t="s">
        <v>149</v>
      </c>
      <c r="D112" t="s">
        <v>44</v>
      </c>
      <c r="E112" s="2">
        <v>71048</v>
      </c>
      <c r="F112" s="2">
        <v>0</v>
      </c>
      <c r="G112" s="2">
        <v>0</v>
      </c>
      <c r="H112" s="2">
        <v>71048</v>
      </c>
      <c r="I112" s="2">
        <v>0</v>
      </c>
      <c r="J112" s="1">
        <v>0</v>
      </c>
    </row>
    <row r="113" spans="5:10" s="5" customFormat="1" ht="12.75" outlineLevel="2">
      <c r="E113" s="7">
        <f aca="true" t="shared" si="38" ref="E113:J113">SUBTOTAL(9,E111:E112)</f>
        <v>4097</v>
      </c>
      <c r="F113" s="7">
        <f t="shared" si="38"/>
        <v>0</v>
      </c>
      <c r="G113" s="7">
        <f t="shared" si="38"/>
        <v>0</v>
      </c>
      <c r="H113" s="7">
        <f t="shared" si="38"/>
        <v>4097</v>
      </c>
      <c r="I113" s="7">
        <f t="shared" si="38"/>
        <v>0</v>
      </c>
      <c r="J113" s="8">
        <f t="shared" si="38"/>
        <v>0</v>
      </c>
    </row>
    <row r="114" spans="1:10" s="29" customFormat="1" ht="21" customHeight="1" outlineLevel="1" thickBot="1">
      <c r="A114" s="28" t="s">
        <v>198</v>
      </c>
      <c r="E114" s="30">
        <f aca="true" t="shared" si="39" ref="E114:J114">SUBTOTAL(9,E111:E112)</f>
        <v>4097</v>
      </c>
      <c r="F114" s="30">
        <f t="shared" si="39"/>
        <v>0</v>
      </c>
      <c r="G114" s="30">
        <f t="shared" si="39"/>
        <v>0</v>
      </c>
      <c r="H114" s="30">
        <f t="shared" si="39"/>
        <v>4097</v>
      </c>
      <c r="I114" s="30">
        <f t="shared" si="39"/>
        <v>0</v>
      </c>
      <c r="J114" s="31">
        <f t="shared" si="39"/>
        <v>0</v>
      </c>
    </row>
    <row r="115" spans="1:10" s="20" customFormat="1" ht="21" customHeight="1" outlineLevel="1" thickTop="1">
      <c r="A115" s="24"/>
      <c r="E115" s="22"/>
      <c r="F115" s="22"/>
      <c r="G115" s="22"/>
      <c r="H115" s="22"/>
      <c r="I115" s="22"/>
      <c r="J115" s="23"/>
    </row>
    <row r="116" spans="1:10" ht="12.75" outlineLevel="3">
      <c r="A116" t="s">
        <v>151</v>
      </c>
      <c r="B116" t="s">
        <v>150</v>
      </c>
      <c r="C116" t="s">
        <v>153</v>
      </c>
      <c r="D116" t="s">
        <v>25</v>
      </c>
      <c r="E116" s="2">
        <v>-1880</v>
      </c>
      <c r="F116" s="2">
        <v>0</v>
      </c>
      <c r="G116" s="2">
        <v>-1880</v>
      </c>
      <c r="H116" s="2">
        <v>0</v>
      </c>
      <c r="I116" s="2">
        <v>0</v>
      </c>
      <c r="J116" s="1">
        <v>0</v>
      </c>
    </row>
    <row r="117" spans="5:10" s="5" customFormat="1" ht="12.75" outlineLevel="2">
      <c r="E117" s="7">
        <f aca="true" t="shared" si="40" ref="E117:J117">SUBTOTAL(9,E116:E116)</f>
        <v>-1880</v>
      </c>
      <c r="F117" s="7">
        <f t="shared" si="40"/>
        <v>0</v>
      </c>
      <c r="G117" s="7">
        <f t="shared" si="40"/>
        <v>-1880</v>
      </c>
      <c r="H117" s="7">
        <f t="shared" si="40"/>
        <v>0</v>
      </c>
      <c r="I117" s="7">
        <f t="shared" si="40"/>
        <v>0</v>
      </c>
      <c r="J117" s="8">
        <f t="shared" si="40"/>
        <v>0</v>
      </c>
    </row>
    <row r="118" spans="1:10" s="29" customFormat="1" ht="21" customHeight="1" outlineLevel="1" thickBot="1">
      <c r="A118" s="28" t="s">
        <v>199</v>
      </c>
      <c r="E118" s="30">
        <f aca="true" t="shared" si="41" ref="E118:J118">SUBTOTAL(9,E116:E116)</f>
        <v>-1880</v>
      </c>
      <c r="F118" s="30">
        <f t="shared" si="41"/>
        <v>0</v>
      </c>
      <c r="G118" s="30">
        <f t="shared" si="41"/>
        <v>-1880</v>
      </c>
      <c r="H118" s="30">
        <f t="shared" si="41"/>
        <v>0</v>
      </c>
      <c r="I118" s="30">
        <f t="shared" si="41"/>
        <v>0</v>
      </c>
      <c r="J118" s="31">
        <f t="shared" si="41"/>
        <v>0</v>
      </c>
    </row>
    <row r="119" spans="1:10" s="20" customFormat="1" ht="21" customHeight="1" outlineLevel="1" thickTop="1">
      <c r="A119" s="24"/>
      <c r="E119" s="22"/>
      <c r="F119" s="22"/>
      <c r="G119" s="22"/>
      <c r="H119" s="22"/>
      <c r="I119" s="22"/>
      <c r="J119" s="23"/>
    </row>
    <row r="120" spans="1:10" ht="12.75" outlineLevel="3">
      <c r="A120" t="s">
        <v>155</v>
      </c>
      <c r="B120" t="s">
        <v>154</v>
      </c>
      <c r="C120" t="s">
        <v>157</v>
      </c>
      <c r="D120" t="s">
        <v>43</v>
      </c>
      <c r="E120" s="2">
        <v>9842</v>
      </c>
      <c r="F120" s="2">
        <v>9842</v>
      </c>
      <c r="G120" s="2">
        <v>0</v>
      </c>
      <c r="H120" s="2">
        <v>0</v>
      </c>
      <c r="I120" s="2">
        <v>0</v>
      </c>
      <c r="J120" s="1">
        <v>0</v>
      </c>
    </row>
    <row r="121" spans="1:10" ht="12.75" outlineLevel="3">
      <c r="A121" t="s">
        <v>155</v>
      </c>
      <c r="B121" t="s">
        <v>154</v>
      </c>
      <c r="C121" t="s">
        <v>157</v>
      </c>
      <c r="D121" t="s">
        <v>158</v>
      </c>
      <c r="E121" s="2">
        <v>9842</v>
      </c>
      <c r="F121" s="2">
        <v>0</v>
      </c>
      <c r="G121" s="2">
        <v>0</v>
      </c>
      <c r="H121" s="2">
        <v>9842</v>
      </c>
      <c r="I121" s="2">
        <v>0</v>
      </c>
      <c r="J121" s="1">
        <v>0</v>
      </c>
    </row>
    <row r="122" spans="5:10" s="5" customFormat="1" ht="12.75" outlineLevel="2">
      <c r="E122" s="7">
        <f aca="true" t="shared" si="42" ref="E122:J122">SUBTOTAL(9,E120:E121)</f>
        <v>19684</v>
      </c>
      <c r="F122" s="7">
        <f t="shared" si="42"/>
        <v>9842</v>
      </c>
      <c r="G122" s="7">
        <f t="shared" si="42"/>
        <v>0</v>
      </c>
      <c r="H122" s="7">
        <f t="shared" si="42"/>
        <v>9842</v>
      </c>
      <c r="I122" s="7">
        <f t="shared" si="42"/>
        <v>0</v>
      </c>
      <c r="J122" s="8">
        <f t="shared" si="42"/>
        <v>0</v>
      </c>
    </row>
    <row r="123" spans="1:10" s="29" customFormat="1" ht="21" customHeight="1" outlineLevel="1" thickBot="1">
      <c r="A123" s="28" t="s">
        <v>200</v>
      </c>
      <c r="E123" s="30">
        <f aca="true" t="shared" si="43" ref="E123:J123">SUBTOTAL(9,E120:E121)</f>
        <v>19684</v>
      </c>
      <c r="F123" s="30">
        <f t="shared" si="43"/>
        <v>9842</v>
      </c>
      <c r="G123" s="30">
        <f t="shared" si="43"/>
        <v>0</v>
      </c>
      <c r="H123" s="30">
        <f t="shared" si="43"/>
        <v>9842</v>
      </c>
      <c r="I123" s="30">
        <f t="shared" si="43"/>
        <v>0</v>
      </c>
      <c r="J123" s="31">
        <f t="shared" si="43"/>
        <v>0</v>
      </c>
    </row>
    <row r="124" spans="1:10" s="20" customFormat="1" ht="21" customHeight="1" outlineLevel="1" thickTop="1">
      <c r="A124" s="24"/>
      <c r="E124" s="22"/>
      <c r="F124" s="22"/>
      <c r="G124" s="22"/>
      <c r="H124" s="22"/>
      <c r="I124" s="22"/>
      <c r="J124" s="23"/>
    </row>
    <row r="125" spans="1:10" ht="12.75" outlineLevel="3">
      <c r="A125" t="s">
        <v>160</v>
      </c>
      <c r="B125" t="s">
        <v>159</v>
      </c>
      <c r="C125" t="s">
        <v>162</v>
      </c>
      <c r="D125" t="s">
        <v>163</v>
      </c>
      <c r="E125" s="2">
        <v>600000</v>
      </c>
      <c r="F125" s="2">
        <v>600000</v>
      </c>
      <c r="G125" s="2">
        <v>0</v>
      </c>
      <c r="H125" s="2">
        <v>0</v>
      </c>
      <c r="I125" s="2">
        <v>0</v>
      </c>
      <c r="J125" s="1">
        <v>0</v>
      </c>
    </row>
    <row r="126" spans="5:10" s="5" customFormat="1" ht="12.75" outlineLevel="2">
      <c r="E126" s="7">
        <f aca="true" t="shared" si="44" ref="E126:J126">SUBTOTAL(9,E125:E125)</f>
        <v>600000</v>
      </c>
      <c r="F126" s="7">
        <f t="shared" si="44"/>
        <v>600000</v>
      </c>
      <c r="G126" s="7">
        <f t="shared" si="44"/>
        <v>0</v>
      </c>
      <c r="H126" s="7">
        <f t="shared" si="44"/>
        <v>0</v>
      </c>
      <c r="I126" s="7">
        <f t="shared" si="44"/>
        <v>0</v>
      </c>
      <c r="J126" s="8">
        <f t="shared" si="44"/>
        <v>0</v>
      </c>
    </row>
    <row r="127" spans="1:10" s="29" customFormat="1" ht="21" customHeight="1" outlineLevel="1" thickBot="1">
      <c r="A127" s="28" t="s">
        <v>201</v>
      </c>
      <c r="E127" s="30">
        <f aca="true" t="shared" si="45" ref="E127:J127">SUBTOTAL(9,E125:E125)</f>
        <v>600000</v>
      </c>
      <c r="F127" s="30">
        <f t="shared" si="45"/>
        <v>600000</v>
      </c>
      <c r="G127" s="30">
        <f t="shared" si="45"/>
        <v>0</v>
      </c>
      <c r="H127" s="30">
        <f t="shared" si="45"/>
        <v>0</v>
      </c>
      <c r="I127" s="30">
        <f t="shared" si="45"/>
        <v>0</v>
      </c>
      <c r="J127" s="31">
        <f t="shared" si="45"/>
        <v>0</v>
      </c>
    </row>
    <row r="128" spans="1:10" s="20" customFormat="1" ht="21" customHeight="1" outlineLevel="1" thickTop="1">
      <c r="A128" s="24"/>
      <c r="E128" s="22"/>
      <c r="F128" s="22"/>
      <c r="G128" s="22"/>
      <c r="H128" s="22"/>
      <c r="I128" s="22"/>
      <c r="J128" s="23"/>
    </row>
    <row r="129" spans="1:10" ht="12.75" outlineLevel="3">
      <c r="A129" t="s">
        <v>165</v>
      </c>
      <c r="B129" t="s">
        <v>164</v>
      </c>
      <c r="C129" t="s">
        <v>167</v>
      </c>
      <c r="D129" t="s">
        <v>168</v>
      </c>
      <c r="E129" s="2">
        <v>10622</v>
      </c>
      <c r="F129" s="2">
        <v>0</v>
      </c>
      <c r="G129" s="2">
        <v>10622</v>
      </c>
      <c r="H129" s="2">
        <v>0</v>
      </c>
      <c r="I129" s="2">
        <v>1622</v>
      </c>
      <c r="J129" s="1">
        <v>0</v>
      </c>
    </row>
    <row r="130" spans="5:10" s="5" customFormat="1" ht="12.75" outlineLevel="2">
      <c r="E130" s="7">
        <f aca="true" t="shared" si="46" ref="E130:J130">SUBTOTAL(9,E129:E129)</f>
        <v>10622</v>
      </c>
      <c r="F130" s="7">
        <f t="shared" si="46"/>
        <v>0</v>
      </c>
      <c r="G130" s="7">
        <f t="shared" si="46"/>
        <v>10622</v>
      </c>
      <c r="H130" s="7">
        <f t="shared" si="46"/>
        <v>0</v>
      </c>
      <c r="I130" s="7">
        <f t="shared" si="46"/>
        <v>1622</v>
      </c>
      <c r="J130" s="8">
        <f t="shared" si="46"/>
        <v>0</v>
      </c>
    </row>
    <row r="131" spans="1:10" s="29" customFormat="1" ht="21" customHeight="1" outlineLevel="1" thickBot="1">
      <c r="A131" s="28" t="s">
        <v>202</v>
      </c>
      <c r="E131" s="30">
        <f aca="true" t="shared" si="47" ref="E131:J131">SUBTOTAL(9,E129:E129)</f>
        <v>10622</v>
      </c>
      <c r="F131" s="30">
        <f t="shared" si="47"/>
        <v>0</v>
      </c>
      <c r="G131" s="30">
        <f t="shared" si="47"/>
        <v>10622</v>
      </c>
      <c r="H131" s="30">
        <f t="shared" si="47"/>
        <v>0</v>
      </c>
      <c r="I131" s="30">
        <f t="shared" si="47"/>
        <v>1622</v>
      </c>
      <c r="J131" s="31">
        <f t="shared" si="47"/>
        <v>0</v>
      </c>
    </row>
    <row r="132" spans="1:10" s="20" customFormat="1" ht="21" customHeight="1" outlineLevel="1" thickTop="1">
      <c r="A132" s="24"/>
      <c r="E132" s="22"/>
      <c r="F132" s="22"/>
      <c r="G132" s="22"/>
      <c r="H132" s="22"/>
      <c r="I132" s="22"/>
      <c r="J132" s="23"/>
    </row>
    <row r="133" spans="1:10" ht="12.75" outlineLevel="3">
      <c r="A133" t="s">
        <v>170</v>
      </c>
      <c r="B133" t="s">
        <v>169</v>
      </c>
      <c r="C133" t="s">
        <v>172</v>
      </c>
      <c r="D133" t="s">
        <v>173</v>
      </c>
      <c r="E133" s="2">
        <v>5027000</v>
      </c>
      <c r="F133" s="2">
        <v>5027000</v>
      </c>
      <c r="G133" s="2">
        <v>0</v>
      </c>
      <c r="H133" s="2">
        <v>0</v>
      </c>
      <c r="I133" s="2">
        <v>0</v>
      </c>
      <c r="J133" s="1">
        <v>0</v>
      </c>
    </row>
    <row r="134" spans="5:10" s="5" customFormat="1" ht="12.75" outlineLevel="2">
      <c r="E134" s="7">
        <f aca="true" t="shared" si="48" ref="E134:J134">SUBTOTAL(9,E133:E133)</f>
        <v>5027000</v>
      </c>
      <c r="F134" s="7">
        <f t="shared" si="48"/>
        <v>5027000</v>
      </c>
      <c r="G134" s="7">
        <f t="shared" si="48"/>
        <v>0</v>
      </c>
      <c r="H134" s="7">
        <f t="shared" si="48"/>
        <v>0</v>
      </c>
      <c r="I134" s="7">
        <f t="shared" si="48"/>
        <v>0</v>
      </c>
      <c r="J134" s="8">
        <f t="shared" si="48"/>
        <v>0</v>
      </c>
    </row>
    <row r="135" spans="1:10" s="29" customFormat="1" ht="21" customHeight="1" outlineLevel="1" thickBot="1">
      <c r="A135" s="28" t="s">
        <v>203</v>
      </c>
      <c r="E135" s="30">
        <f aca="true" t="shared" si="49" ref="E135:J135">SUBTOTAL(9,E133:E133)</f>
        <v>5027000</v>
      </c>
      <c r="F135" s="30">
        <f t="shared" si="49"/>
        <v>5027000</v>
      </c>
      <c r="G135" s="30">
        <f t="shared" si="49"/>
        <v>0</v>
      </c>
      <c r="H135" s="30">
        <f t="shared" si="49"/>
        <v>0</v>
      </c>
      <c r="I135" s="30">
        <f t="shared" si="49"/>
        <v>0</v>
      </c>
      <c r="J135" s="31">
        <f t="shared" si="49"/>
        <v>0</v>
      </c>
    </row>
    <row r="136" ht="13.5" thickTop="1"/>
    <row r="137" spans="4:10" s="17" customFormat="1" ht="12.75">
      <c r="D137" s="32" t="s">
        <v>238</v>
      </c>
      <c r="E137" s="33">
        <f aca="true" t="shared" si="50" ref="E137:J137">E5+E11+E16+E22+E29+E33+E37+E41+E45+E49+E55+E59+E76+E87+E92+E96+E105+E109+E114+E118+E123+E127+E131+E135</f>
        <v>11207107</v>
      </c>
      <c r="F137" s="33">
        <f t="shared" si="50"/>
        <v>7053084</v>
      </c>
      <c r="G137" s="33">
        <f t="shared" si="50"/>
        <v>3447339</v>
      </c>
      <c r="H137" s="33">
        <f t="shared" si="50"/>
        <v>706684</v>
      </c>
      <c r="I137" s="33">
        <f t="shared" si="50"/>
        <v>1737781</v>
      </c>
      <c r="J137" s="34">
        <f t="shared" si="50"/>
        <v>0.54</v>
      </c>
    </row>
  </sheetData>
  <printOptions gridLines="1"/>
  <pageMargins left="0.2" right="0.22" top="0.71" bottom="0.4" header="0.35" footer="0.2"/>
  <pageSetup horizontalDpi="600" verticalDpi="600" orientation="landscape" paperSize="5" scale="90" r:id="rId1"/>
  <headerFooter alignWithMargins="0">
    <oddHeader>&amp;C&amp;"Arial,Bold"EXECUTIVE'S PROPOSED NON-CX SUPPLEMENTAL AND REAPPROPRIATION REQUESTS</oddHeader>
    <oddFooter>&amp;C&amp;"Arial,Bold"&amp;8&amp;P&amp;R&amp;"Arial,Bold"&amp;8&amp;D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Monica Clarke</cp:lastModifiedBy>
  <cp:lastPrinted>2004-08-24T18:18:58Z</cp:lastPrinted>
  <dcterms:created xsi:type="dcterms:W3CDTF">2004-05-25T19:51:46Z</dcterms:created>
  <dcterms:modified xsi:type="dcterms:W3CDTF">2004-08-25T18:24:56Z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-1153236398</vt:i4>
  </property>
  <property fmtid="{D5CDD505-2E9C-101B-9397-08002B2CF9AE}" pid="3" name="_EmailSubject">
    <vt:lpwstr>2nd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ReviewingToolsShownOnce">
    <vt:lpwstr/>
  </property>
</Properties>
</file>