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25" windowHeight="5730" activeTab="0"/>
  </bookViews>
  <sheets>
    <sheet name="RFR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<sst xmlns="http://schemas.openxmlformats.org/spreadsheetml/2006/main" count="33" uniqueCount="33">
  <si>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Form 5</t>
  </si>
  <si>
    <t>Public Transportation Fund - Revenue Fleet Replacement Sub-Fund</t>
  </si>
  <si>
    <t>2007 Proposed Budget Adding Transit Now</t>
  </si>
  <si>
    <t>Financial Plan - Annual Service Add</t>
  </si>
  <si>
    <t>Prepared by Duncan Mitchell</t>
  </si>
  <si>
    <t>($ in 000)</t>
  </si>
  <si>
    <t>1998    Actual 1</t>
  </si>
  <si>
    <r>
      <t xml:space="preserve">2005      Actual </t>
    </r>
    <r>
      <rPr>
        <b/>
        <vertAlign val="superscript"/>
        <sz val="12"/>
        <rFont val="Times New Roman"/>
        <family val="1"/>
      </rPr>
      <t>1</t>
    </r>
  </si>
  <si>
    <t>2006   Adopted</t>
  </si>
  <si>
    <r>
      <t xml:space="preserve">2006   Estimated </t>
    </r>
    <r>
      <rPr>
        <b/>
        <vertAlign val="superscript"/>
        <sz val="12"/>
        <rFont val="Times New Roman"/>
        <family val="1"/>
      </rPr>
      <t>2</t>
    </r>
  </si>
  <si>
    <t xml:space="preserve">2007 Proposed </t>
  </si>
  <si>
    <r>
      <t xml:space="preserve">2008 Projected </t>
    </r>
    <r>
      <rPr>
        <b/>
        <vertAlign val="superscript"/>
        <sz val="12"/>
        <rFont val="Times New Roman"/>
        <family val="1"/>
      </rPr>
      <t xml:space="preserve">3 </t>
    </r>
  </si>
  <si>
    <r>
      <t xml:space="preserve">2009 Projected </t>
    </r>
    <r>
      <rPr>
        <b/>
        <vertAlign val="superscript"/>
        <sz val="12"/>
        <rFont val="Times New Roman"/>
        <family val="1"/>
      </rPr>
      <t xml:space="preserve">3 </t>
    </r>
  </si>
  <si>
    <t>Beginning Fund Balance</t>
  </si>
  <si>
    <t xml:space="preserve">Revenues </t>
  </si>
  <si>
    <t>Total Revenues</t>
  </si>
  <si>
    <t xml:space="preserve">Expenditures 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</si>
  <si>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</si>
  <si>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</si>
  <si>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</si>
  <si>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</si>
  <si>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</si>
  <si>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</si>
  <si>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 xml:space="preserve">  Per financial policy</t>
  </si>
  <si>
    <t>Total Reserves &amp; Designations</t>
  </si>
  <si>
    <t>Ending Undesignated Fund Balance</t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</si>
  <si>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</si>
  <si>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Financial Plan Notes:</t>
  </si>
  <si>
    <r>
      <t>1</t>
    </r>
    <r>
      <rPr>
        <sz val="12"/>
        <rFont val="Times New Roman"/>
        <family val="1"/>
      </rPr>
      <t xml:space="preserve">  2005 Actuals are from the 13th month.</t>
    </r>
  </si>
  <si>
    <r>
      <t>2</t>
    </r>
    <r>
      <rPr>
        <sz val="12"/>
        <rFont val="Times New Roman"/>
        <family val="1"/>
      </rPr>
      <t xml:space="preserve">  2006 Estimated is updated based on 2005 Actuals.</t>
    </r>
  </si>
  <si>
    <r>
      <t>3</t>
    </r>
    <r>
      <rPr>
        <sz val="12"/>
        <rFont val="Times New Roman"/>
        <family val="1"/>
      </rPr>
      <t xml:space="preserve">  2008-2009 projections are based on future assumptions concerning service levels and the supporting CIP.</t>
    </r>
  </si>
  <si>
    <r>
      <t>4</t>
    </r>
    <r>
      <rPr>
        <sz val="12"/>
        <rFont val="Times New Roman"/>
        <family val="1"/>
      </rPr>
      <t xml:space="preserve">  Target Fund Balance is based on formulae established in the financial policies.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</si>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</sst>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7" fontId="1" fillId="0" borderId="0" xfId="20" applyFont="1" applyBorder="1" applyAlignment="1">
      <alignment horizontal="centerContinuous" wrapText="1"/>
      <protection/>
    </xf>
    <xf numFmtId="38" fontId="2" fillId="0" borderId="0" xfId="20" applyNumberFormat="1" applyFont="1" applyBorder="1" applyAlignment="1">
      <alignment horizontal="centerContinuous" wrapText="1"/>
      <protection/>
    </xf>
    <xf numFmtId="38" fontId="1" fillId="0" borderId="0" xfId="20" applyNumberFormat="1" applyFont="1" applyBorder="1" applyAlignment="1">
      <alignment horizontal="centerContinuous" wrapText="1"/>
      <protection/>
    </xf>
    <xf numFmtId="0" fontId="2" fillId="0" borderId="0" xfId="19" applyFont="1" applyBorder="1">
      <alignment/>
      <protection/>
    </xf>
    <xf numFmtId="37" fontId="3" fillId="0" borderId="0" xfId="20" applyFont="1" applyBorder="1" applyAlignment="1">
      <alignment horizontal="centerContinuous" wrapText="1"/>
      <protection/>
    </xf>
    <xf numFmtId="38" fontId="4" fillId="0" borderId="0" xfId="20" applyNumberFormat="1" applyFont="1" applyBorder="1" applyAlignment="1">
      <alignment horizontal="centerContinuous" wrapText="1"/>
      <protection/>
    </xf>
    <xf numFmtId="38" fontId="3" fillId="0" borderId="0" xfId="20" applyNumberFormat="1" applyFont="1" applyBorder="1" applyAlignment="1">
      <alignment horizontal="centerContinuous" wrapText="1"/>
      <protection/>
    </xf>
    <xf numFmtId="0" fontId="4" fillId="0" borderId="0" xfId="19" applyFont="1" applyBorder="1">
      <alignment/>
      <protection/>
    </xf>
    <xf numFmtId="37" fontId="3" fillId="0" borderId="0" xfId="20" applyFont="1" applyFill="1" applyBorder="1" applyAlignment="1">
      <alignment horizontal="centerContinuous" wrapText="1"/>
      <protection/>
    </xf>
    <xf numFmtId="38" fontId="4" fillId="0" borderId="0" xfId="20" applyNumberFormat="1" applyFont="1" applyFill="1" applyBorder="1" applyAlignment="1">
      <alignment horizontal="centerContinuous" wrapText="1"/>
      <protection/>
    </xf>
    <xf numFmtId="38" fontId="3" fillId="0" borderId="0" xfId="20" applyNumberFormat="1" applyFont="1" applyFill="1" applyBorder="1" applyAlignment="1">
      <alignment horizontal="centerContinuous" wrapText="1"/>
      <protection/>
    </xf>
    <xf numFmtId="0" fontId="4" fillId="0" borderId="0" xfId="19" applyFont="1" applyFill="1" applyBorder="1">
      <alignment/>
      <protection/>
    </xf>
    <xf numFmtId="37" fontId="3" fillId="0" borderId="0" xfId="20" applyFont="1" applyBorder="1" applyAlignment="1">
      <alignment horizontal="right" wrapText="1"/>
      <protection/>
    </xf>
    <xf numFmtId="38" fontId="2" fillId="0" borderId="0" xfId="20" applyNumberFormat="1" applyFont="1">
      <alignment/>
      <protection/>
    </xf>
    <xf numFmtId="0" fontId="2" fillId="0" borderId="0" xfId="19" applyFont="1">
      <alignment/>
      <protection/>
    </xf>
    <xf numFmtId="37" fontId="1" fillId="0" borderId="1" xfId="20" applyFont="1" applyFill="1" applyBorder="1" applyAlignment="1" quotePrefix="1">
      <alignment horizontal="center" wrapText="1"/>
      <protection/>
    </xf>
    <xf numFmtId="38" fontId="1" fillId="0" borderId="1" xfId="20" applyNumberFormat="1" applyFont="1" applyFill="1" applyBorder="1" applyAlignment="1">
      <alignment horizontal="centerContinuous" wrapText="1"/>
      <protection/>
    </xf>
    <xf numFmtId="0" fontId="2" fillId="0" borderId="0" xfId="19" applyFont="1" applyFill="1">
      <alignment/>
      <protection/>
    </xf>
    <xf numFmtId="37" fontId="1" fillId="0" borderId="2" xfId="20" applyFont="1" applyBorder="1" applyAlignment="1" quotePrefix="1">
      <alignment horizontal="left"/>
      <protection/>
    </xf>
    <xf numFmtId="38" fontId="1" fillId="0" borderId="2" xfId="15" applyNumberFormat="1" applyFont="1" applyBorder="1" applyAlignment="1">
      <alignment/>
    </xf>
    <xf numFmtId="0" fontId="1" fillId="0" borderId="0" xfId="19" applyFont="1">
      <alignment/>
      <protection/>
    </xf>
    <xf numFmtId="37" fontId="1" fillId="0" borderId="3" xfId="20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7" fontId="2" fillId="0" borderId="3" xfId="20" applyFont="1" applyBorder="1" applyAlignment="1">
      <alignment horizontal="left"/>
      <protection/>
    </xf>
    <xf numFmtId="37" fontId="2" fillId="0" borderId="3" xfId="20" applyFont="1" applyBorder="1" applyAlignment="1">
      <alignment horizontal="right"/>
      <protection/>
    </xf>
    <xf numFmtId="37" fontId="1" fillId="0" borderId="2" xfId="20" applyFont="1" applyBorder="1" applyAlignment="1">
      <alignment horizontal="left"/>
      <protection/>
    </xf>
    <xf numFmtId="38" fontId="1" fillId="0" borderId="3" xfId="15" applyNumberFormat="1" applyFont="1" applyBorder="1" applyAlignment="1">
      <alignment/>
    </xf>
    <xf numFmtId="38" fontId="2" fillId="0" borderId="5" xfId="15" applyNumberFormat="1" applyFont="1" applyBorder="1" applyAlignment="1">
      <alignment/>
    </xf>
    <xf numFmtId="38" fontId="2" fillId="0" borderId="6" xfId="15" applyNumberFormat="1" applyFont="1" applyBorder="1" applyAlignment="1">
      <alignment/>
    </xf>
    <xf numFmtId="38" fontId="2" fillId="0" borderId="3" xfId="15" applyNumberFormat="1" applyFont="1" applyBorder="1" applyAlignment="1">
      <alignment/>
    </xf>
    <xf numFmtId="37" fontId="2" fillId="0" borderId="7" xfId="20" applyFont="1" applyBorder="1" applyAlignment="1">
      <alignment horizontal="left"/>
      <protection/>
    </xf>
    <xf numFmtId="37" fontId="2" fillId="0" borderId="7" xfId="20" applyFont="1" applyBorder="1" applyAlignment="1">
      <alignment horizontal="right"/>
      <protection/>
    </xf>
    <xf numFmtId="38" fontId="1" fillId="0" borderId="6" xfId="15" applyNumberFormat="1" applyFont="1" applyBorder="1" applyAlignment="1">
      <alignment/>
    </xf>
    <xf numFmtId="0" fontId="1" fillId="0" borderId="6" xfId="19" applyFont="1" applyBorder="1">
      <alignment/>
      <protection/>
    </xf>
    <xf numFmtId="38" fontId="1" fillId="2" borderId="2" xfId="15" applyNumberFormat="1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7" fontId="1" fillId="0" borderId="7" xfId="20" applyFont="1" applyBorder="1" applyAlignment="1">
      <alignment horizontal="left"/>
      <protection/>
    </xf>
    <xf numFmtId="38" fontId="2" fillId="0" borderId="3" xfId="15" applyNumberFormat="1" applyFont="1" applyFill="1" applyBorder="1" applyAlignment="1">
      <alignment/>
    </xf>
    <xf numFmtId="38" fontId="2" fillId="0" borderId="4" xfId="15" applyNumberFormat="1" applyFont="1" applyFill="1" applyBorder="1" applyAlignment="1">
      <alignment/>
    </xf>
    <xf numFmtId="37" fontId="1" fillId="0" borderId="6" xfId="20" applyFont="1" applyBorder="1" applyAlignment="1" quotePrefix="1">
      <alignment horizontal="left"/>
      <protection/>
    </xf>
    <xf numFmtId="38" fontId="1" fillId="0" borderId="2" xfId="19" applyNumberFormat="1" applyFont="1" applyBorder="1">
      <alignment/>
      <protection/>
    </xf>
    <xf numFmtId="38" fontId="2" fillId="0" borderId="7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37" fontId="1" fillId="0" borderId="0" xfId="20" applyFont="1" applyBorder="1" applyAlignment="1">
      <alignment horizontal="left"/>
      <protection/>
    </xf>
    <xf numFmtId="38" fontId="1" fillId="0" borderId="0" xfId="15" applyNumberFormat="1" applyFont="1" applyBorder="1" applyAlignment="1">
      <alignment/>
    </xf>
    <xf numFmtId="0" fontId="1" fillId="0" borderId="0" xfId="19" applyFont="1" applyBorder="1">
      <alignment/>
      <protection/>
    </xf>
    <xf numFmtId="37" fontId="1" fillId="0" borderId="8" xfId="20" applyFont="1" applyBorder="1" applyAlignment="1" quotePrefix="1">
      <alignment horizontal="left"/>
      <protection/>
    </xf>
    <xf numFmtId="38" fontId="1" fillId="0" borderId="1" xfId="15" applyNumberFormat="1" applyFont="1" applyBorder="1" applyAlignment="1">
      <alignment horizontal="right"/>
    </xf>
    <xf numFmtId="37" fontId="2" fillId="0" borderId="0" xfId="20" applyFont="1">
      <alignment/>
      <protection/>
    </xf>
    <xf numFmtId="38" fontId="1" fillId="0" borderId="0" xfId="15" applyNumberFormat="1" applyFont="1" applyBorder="1" applyAlignment="1">
      <alignment horizontal="right"/>
    </xf>
    <xf numFmtId="38" fontId="2" fillId="0" borderId="0" xfId="20" applyNumberFormat="1" applyFont="1" applyBorder="1">
      <alignment/>
      <protection/>
    </xf>
    <xf numFmtId="37" fontId="1" fillId="0" borderId="0" xfId="20" applyFont="1" applyAlignment="1">
      <alignment horizontal="left"/>
      <protection/>
    </xf>
    <xf numFmtId="37" fontId="6" fillId="0" borderId="0" xfId="20" applyFont="1" applyBorder="1" applyAlignment="1">
      <alignment horizontal="left"/>
      <protection/>
    </xf>
    <xf numFmtId="38" fontId="2" fillId="0" borderId="0" xfId="19" applyNumberFormat="1" applyFont="1">
      <alignment/>
      <protection/>
    </xf>
    <xf numFmtId="37" fontId="6" fillId="0" borderId="0" xfId="20" applyFont="1" applyBorder="1" applyAlignment="1">
      <alignment horizontal="left" vertical="top"/>
      <protection/>
    </xf>
    <xf numFmtId="38" fontId="2" fillId="0" borderId="0" xfId="19" applyNumberFormat="1" applyFont="1" applyAlignment="1">
      <alignment horizontal="centerContinuous" wrapText="1"/>
      <protection/>
    </xf>
    <xf numFmtId="0" fontId="6" fillId="0" borderId="0" xfId="19" applyFont="1" applyAlignment="1">
      <alignment horizontal="left"/>
      <protection/>
    </xf>
    <xf numFmtId="38" fontId="2" fillId="0" borderId="0" xfId="20" applyNumberFormat="1" applyFont="1" applyBorder="1" applyAlignment="1">
      <alignment horizontal="left" vertical="top"/>
      <protection/>
    </xf>
    <xf numFmtId="0" fontId="2" fillId="0" borderId="0" xfId="19" applyFont="1" applyAlignment="1">
      <alignment horizontal="right"/>
      <protection/>
    </xf>
    <xf numFmtId="38" fontId="2" fillId="0" borderId="0" xfId="19" applyNumberFormat="1" applyFont="1" applyAlignment="1">
      <alignment horizontal="right"/>
      <protection/>
    </xf>
    <xf numFmtId="38" fontId="2" fillId="0" borderId="0" xfId="19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0budforms" xfId="19"/>
    <cellStyle name="Normal_AIRPLAN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\2007%20Proposed\Transit%20Now%2011-08-06%20#3%20Revised%20#4%2007FORM5vCF07P005%20TR%20NOW%20Revised%20Stati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5- PTF diff frm TR 06 Adop"/>
      <sheetName val="Form5- Op diff frmTR 06 Adop"/>
      <sheetName val="Form5- Cap diff frm TR 06 Adop"/>
      <sheetName val="Form5-RFRF diff frm 06 TR Adop"/>
      <sheetName val="Form5- PTF diff 07 EX Prop"/>
      <sheetName val="Form5- Op diff 07 EX Oper"/>
      <sheetName val="Form5- Cap diff 07 EX Prop"/>
      <sheetName val="Form5-RFRF diff 07 EX Prop"/>
      <sheetName val="Data -CF07P005 TR NOW"/>
      <sheetName val="Form5FinPlan"/>
      <sheetName val="Form5- PTF"/>
      <sheetName val="Form5- Operating"/>
      <sheetName val="Form5- Capital"/>
      <sheetName val="Form5-RFRF"/>
      <sheetName val="Form5-CBL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211">
          <cell r="C211">
            <v>14679.737435965675</v>
          </cell>
        </row>
        <row r="214">
          <cell r="A214" t="str">
            <v>  Sales Tax Distribution</v>
          </cell>
          <cell r="C214">
            <v>56227.908</v>
          </cell>
        </row>
        <row r="215">
          <cell r="A215" t="str">
            <v>  Interest</v>
          </cell>
        </row>
        <row r="216">
          <cell r="A216" t="str">
            <v>  Grants: Section 5307 Preventive Maintenance</v>
          </cell>
          <cell r="C216">
            <v>7334.651</v>
          </cell>
        </row>
        <row r="219">
          <cell r="C219">
            <v>0</v>
          </cell>
        </row>
        <row r="221">
          <cell r="A221" t="str">
            <v>  Cross Border Lease Fund Transfer</v>
          </cell>
          <cell r="C221">
            <v>1937.72629</v>
          </cell>
        </row>
        <row r="222">
          <cell r="A222" t="str">
            <v>  Capital Fund Transfer</v>
          </cell>
        </row>
        <row r="224">
          <cell r="A224" t="str">
            <v>  Balance Sheet Adj.</v>
          </cell>
        </row>
        <row r="226">
          <cell r="C2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A6" sqref="A6"/>
    </sheetView>
  </sheetViews>
  <sheetFormatPr defaultColWidth="9.140625" defaultRowHeight="12.75"/>
  <cols>
    <col min="1" max="1" width="43.421875" style="59" customWidth="1"/>
    <col min="2" max="2" width="11.8515625" style="60" hidden="1" customWidth="1"/>
    <col min="3" max="3" width="11.8515625" style="60" customWidth="1"/>
    <col min="4" max="4" width="10.57421875" style="61" customWidth="1"/>
    <col min="5" max="5" width="11.8515625" style="61" customWidth="1"/>
    <col min="6" max="8" width="11.8515625" style="54" customWidth="1"/>
    <col min="9" max="16384" width="8.28125" style="15" customWidth="1"/>
  </cols>
  <sheetData>
    <row r="1" spans="1:8" s="4" customFormat="1" ht="15.75">
      <c r="A1" s="1" t="s">
        <v>0</v>
      </c>
      <c r="B1" s="2"/>
      <c r="C1" s="2"/>
      <c r="D1" s="3"/>
      <c r="E1" s="2"/>
      <c r="F1" s="2"/>
      <c r="G1" s="2"/>
      <c r="H1" s="2"/>
    </row>
    <row r="2" spans="1:8" s="8" customFormat="1" ht="18.75">
      <c r="A2" s="5" t="s">
        <v>1</v>
      </c>
      <c r="B2" s="6"/>
      <c r="C2" s="6"/>
      <c r="D2" s="7"/>
      <c r="E2" s="6"/>
      <c r="F2" s="6"/>
      <c r="G2" s="6"/>
      <c r="H2" s="6"/>
    </row>
    <row r="3" spans="1:8" s="12" customFormat="1" ht="18.75">
      <c r="A3" s="9" t="s">
        <v>2</v>
      </c>
      <c r="B3" s="10"/>
      <c r="C3" s="10"/>
      <c r="D3" s="11"/>
      <c r="E3" s="10"/>
      <c r="F3" s="10"/>
      <c r="G3" s="10"/>
      <c r="H3" s="10"/>
    </row>
    <row r="4" spans="1:8" s="4" customFormat="1" ht="15.75">
      <c r="A4" s="1" t="s">
        <v>3</v>
      </c>
      <c r="B4" s="2"/>
      <c r="C4" s="2"/>
      <c r="D4" s="3"/>
      <c r="E4" s="2"/>
      <c r="F4" s="2"/>
      <c r="G4" s="2"/>
      <c r="H4" s="2"/>
    </row>
    <row r="5" spans="1:8" ht="18.75">
      <c r="A5" s="13" t="s">
        <v>4</v>
      </c>
      <c r="B5" s="14"/>
      <c r="C5" s="14"/>
      <c r="D5" s="14"/>
      <c r="E5" s="14"/>
      <c r="F5" s="14"/>
      <c r="G5" s="14"/>
      <c r="H5" s="14"/>
    </row>
    <row r="6" spans="1:8" s="18" customFormat="1" ht="50.25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</row>
    <row r="7" spans="1:8" s="21" customFormat="1" ht="15.75">
      <c r="A7" s="19" t="s">
        <v>13</v>
      </c>
      <c r="B7" s="20">
        <f>+'[1]Data -CF07P005 TR NOW'!C211</f>
        <v>14679.737435965675</v>
      </c>
      <c r="C7" s="20">
        <v>14679.737435965675</v>
      </c>
      <c r="D7" s="20">
        <v>79773.8746322904</v>
      </c>
      <c r="E7" s="20">
        <v>71218.76852596567</v>
      </c>
      <c r="F7" s="20">
        <v>99967.58721041013</v>
      </c>
      <c r="G7" s="20">
        <v>182044.01012454537</v>
      </c>
      <c r="H7" s="20">
        <v>243442.52012554987</v>
      </c>
    </row>
    <row r="8" spans="1:8" ht="15.75">
      <c r="A8" s="22" t="s">
        <v>14</v>
      </c>
      <c r="B8" s="23"/>
      <c r="C8" s="23"/>
      <c r="D8" s="23"/>
      <c r="E8" s="23"/>
      <c r="F8" s="23"/>
      <c r="G8" s="23"/>
      <c r="H8" s="23"/>
    </row>
    <row r="9" spans="1:8" ht="15.75">
      <c r="A9" s="24" t="str">
        <f>+'[1]Data -CF07P005 TR NOW'!A214</f>
        <v>  Sales Tax Distribution</v>
      </c>
      <c r="B9" s="25">
        <f>+'[1]Data -CF07P005 TR NOW'!C214</f>
        <v>56227.908</v>
      </c>
      <c r="C9" s="25">
        <v>56227.908</v>
      </c>
      <c r="D9" s="25">
        <v>-656.4203680180362</v>
      </c>
      <c r="E9" s="25">
        <v>-2618.7603155555553</v>
      </c>
      <c r="F9" s="25">
        <v>36922.00251665472</v>
      </c>
      <c r="G9" s="25">
        <v>4718.799204834169</v>
      </c>
      <c r="H9" s="25">
        <v>11464.004809859143</v>
      </c>
    </row>
    <row r="10" spans="1:8" ht="15.75">
      <c r="A10" s="24" t="str">
        <f>+'[1]Data -CF07P005 TR NOW'!A215</f>
        <v>  Interest</v>
      </c>
      <c r="B10" s="25">
        <f>+'[1]Data -CF07P005 TR NOW'!C219</f>
        <v>0</v>
      </c>
      <c r="C10" s="25">
        <v>364.187</v>
      </c>
      <c r="D10" s="25">
        <v>3111</v>
      </c>
      <c r="E10" s="25">
        <v>3205</v>
      </c>
      <c r="F10" s="25">
        <v>5211.286999999999</v>
      </c>
      <c r="G10" s="25">
        <v>9284</v>
      </c>
      <c r="H10" s="25">
        <v>12416</v>
      </c>
    </row>
    <row r="11" spans="1:8" ht="15.75">
      <c r="A11" s="24" t="str">
        <f>+'[1]Data -CF07P005 TR NOW'!A216</f>
        <v>  Grants: Section 5307 Preventive Maintenance</v>
      </c>
      <c r="B11" s="25">
        <f>+'[1]Data -CF07P005 TR NOW'!C216</f>
        <v>7334.651</v>
      </c>
      <c r="C11" s="25">
        <v>7334.651</v>
      </c>
      <c r="D11" s="25">
        <v>20000</v>
      </c>
      <c r="E11" s="25">
        <v>31000</v>
      </c>
      <c r="F11" s="25">
        <v>46400</v>
      </c>
      <c r="G11" s="25">
        <v>50000</v>
      </c>
      <c r="H11" s="25">
        <v>50000</v>
      </c>
    </row>
    <row r="12" spans="1:8" s="21" customFormat="1" ht="15.75">
      <c r="A12" s="26" t="s">
        <v>15</v>
      </c>
      <c r="B12" s="20">
        <f>SUM(B9:B11)</f>
        <v>63562.559</v>
      </c>
      <c r="C12" s="27">
        <v>63926.746</v>
      </c>
      <c r="D12" s="27">
        <v>22454.579631981964</v>
      </c>
      <c r="E12" s="27">
        <v>31586.239684444445</v>
      </c>
      <c r="F12" s="27">
        <v>88533.28951665471</v>
      </c>
      <c r="G12" s="27">
        <v>64002.79920483417</v>
      </c>
      <c r="H12" s="27">
        <v>73880.00480985915</v>
      </c>
    </row>
    <row r="13" spans="1:8" ht="15.75">
      <c r="A13" s="22" t="s">
        <v>16</v>
      </c>
      <c r="B13" s="28"/>
      <c r="C13" s="23"/>
      <c r="D13" s="23"/>
      <c r="E13" s="23"/>
      <c r="F13" s="23"/>
      <c r="G13" s="23"/>
      <c r="H13" s="23"/>
    </row>
    <row r="14" spans="1:8" ht="15.75">
      <c r="A14" s="24" t="str">
        <f>+'[1]Data -CF07P005 TR NOW'!A221</f>
        <v>  Cross Border Lease Fund Transfer</v>
      </c>
      <c r="B14" s="29">
        <f>+'[1]Data -CF07P005 TR NOW'!C221</f>
        <v>1937.72629</v>
      </c>
      <c r="C14" s="30">
        <v>1937.72629</v>
      </c>
      <c r="D14" s="30"/>
      <c r="E14" s="30"/>
      <c r="F14" s="30"/>
      <c r="G14" s="30"/>
      <c r="H14" s="30"/>
    </row>
    <row r="15" spans="1:8" ht="15.75">
      <c r="A15" s="31" t="str">
        <f>'[1]Data -CF07P005 TR NOW'!A222</f>
        <v>  Capital Fund Transfer</v>
      </c>
      <c r="B15" s="31" t="e">
        <f>+'[1]Data -CF07P005 TR NOW'!B218</f>
        <v>#REF!</v>
      </c>
      <c r="C15" s="32">
        <v>-9321.375</v>
      </c>
      <c r="D15" s="32">
        <v>-2837.421</v>
      </c>
      <c r="E15" s="32">
        <v>-2837.421</v>
      </c>
      <c r="F15" s="32">
        <v>-6456.8666025195125</v>
      </c>
      <c r="G15" s="32">
        <v>-2604.2892038296354</v>
      </c>
      <c r="H15" s="25">
        <v>-26121.7076475968</v>
      </c>
    </row>
    <row r="16" spans="1:8" s="21" customFormat="1" ht="15.75">
      <c r="A16" s="19" t="s">
        <v>17</v>
      </c>
      <c r="B16" s="33">
        <f>SUM(B14:B14)</f>
        <v>1937.72629</v>
      </c>
      <c r="C16" s="20">
        <v>-7383.6487099999995</v>
      </c>
      <c r="D16" s="20">
        <v>-2837.421</v>
      </c>
      <c r="E16" s="20">
        <v>-2837.421</v>
      </c>
      <c r="F16" s="20">
        <v>-6456.8666025195125</v>
      </c>
      <c r="G16" s="20">
        <v>-2604.2892038296354</v>
      </c>
      <c r="H16" s="20">
        <v>-26121.7076475968</v>
      </c>
    </row>
    <row r="17" spans="1:8" s="21" customFormat="1" ht="15.75">
      <c r="A17" s="34" t="s">
        <v>18</v>
      </c>
      <c r="B17" s="35"/>
      <c r="C17" s="36"/>
      <c r="D17" s="36"/>
      <c r="E17" s="36"/>
      <c r="F17" s="36"/>
      <c r="G17" s="36"/>
      <c r="H17" s="36"/>
    </row>
    <row r="18" spans="1:8" ht="15.75">
      <c r="A18" s="37" t="s">
        <v>19</v>
      </c>
      <c r="B18" s="38"/>
      <c r="C18" s="39"/>
      <c r="D18" s="39"/>
      <c r="E18" s="39"/>
      <c r="F18" s="39"/>
      <c r="G18" s="39"/>
      <c r="H18" s="39"/>
    </row>
    <row r="19" spans="1:8" ht="15.75">
      <c r="A19" s="24" t="str">
        <f>+'[1]Data -CF07P005 TR NOW'!A224</f>
        <v>  Balance Sheet Adj.</v>
      </c>
      <c r="B19" s="24" t="e">
        <f>+'[1]Data -CF07P005 TR NOW'!B224</f>
        <v>#REF!</v>
      </c>
      <c r="C19" s="25">
        <v>-4.0662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s="21" customFormat="1" ht="15.75">
      <c r="A20" s="40" t="s">
        <v>20</v>
      </c>
      <c r="B20" s="41" t="e">
        <f>SUM(#REF!)</f>
        <v>#REF!</v>
      </c>
      <c r="C20" s="41">
        <v>-4.0662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</row>
    <row r="21" spans="1:8" s="21" customFormat="1" ht="15.75">
      <c r="A21" s="40" t="s">
        <v>21</v>
      </c>
      <c r="B21" s="41" t="e">
        <f>B7+B12+B16+B17+B20</f>
        <v>#REF!</v>
      </c>
      <c r="C21" s="41">
        <v>71218.76852596567</v>
      </c>
      <c r="D21" s="41">
        <v>99391.03326427237</v>
      </c>
      <c r="E21" s="41">
        <v>99967.58721041011</v>
      </c>
      <c r="F21" s="41">
        <v>182044.0101245453</v>
      </c>
      <c r="G21" s="41">
        <v>243442.5201255499</v>
      </c>
      <c r="H21" s="41">
        <v>291200.81728781224</v>
      </c>
    </row>
    <row r="22" spans="1:8" ht="15.75">
      <c r="A22" s="22" t="s">
        <v>22</v>
      </c>
      <c r="B22" s="30"/>
      <c r="C22" s="42"/>
      <c r="D22" s="42"/>
      <c r="E22" s="42"/>
      <c r="F22" s="42"/>
      <c r="G22" s="42"/>
      <c r="H22" s="42"/>
    </row>
    <row r="23" spans="1:8" ht="15.75">
      <c r="A23" s="24" t="s">
        <v>23</v>
      </c>
      <c r="B23" s="25">
        <v>0</v>
      </c>
      <c r="C23" s="25">
        <v>71218.76852596567</v>
      </c>
      <c r="D23" s="25">
        <v>99391.03326427235</v>
      </c>
      <c r="E23" s="25">
        <v>99967.58721041013</v>
      </c>
      <c r="F23" s="25">
        <v>182044.01012454537</v>
      </c>
      <c r="G23" s="25">
        <v>243442.52012554987</v>
      </c>
      <c r="H23" s="25">
        <v>291200.81728781224</v>
      </c>
    </row>
    <row r="24" spans="1:8" s="21" customFormat="1" ht="15.75">
      <c r="A24" s="26" t="s">
        <v>24</v>
      </c>
      <c r="B24" s="43">
        <f>SUM(B23:B23)</f>
        <v>0</v>
      </c>
      <c r="C24" s="43">
        <v>71218.76852596567</v>
      </c>
      <c r="D24" s="43">
        <v>99391.03326427235</v>
      </c>
      <c r="E24" s="43">
        <v>99967.58721041013</v>
      </c>
      <c r="F24" s="43">
        <v>182044.01012454537</v>
      </c>
      <c r="G24" s="43">
        <v>243442.52012554987</v>
      </c>
      <c r="H24" s="43">
        <v>291200.81728781224</v>
      </c>
    </row>
    <row r="25" spans="1:8" s="21" customFormat="1" ht="15.75">
      <c r="A25" s="40" t="s">
        <v>25</v>
      </c>
      <c r="B25" s="41" t="e">
        <f>+B21-B24</f>
        <v>#REF!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s="46" customFormat="1" ht="15.75">
      <c r="A26" s="44"/>
      <c r="B26" s="45"/>
      <c r="C26" s="45"/>
      <c r="D26" s="45"/>
      <c r="E26" s="45"/>
      <c r="F26" s="45"/>
      <c r="G26" s="45"/>
      <c r="H26" s="45"/>
    </row>
    <row r="27" spans="1:8" s="21" customFormat="1" ht="18.75">
      <c r="A27" s="47" t="s">
        <v>26</v>
      </c>
      <c r="B27" s="48">
        <f>+'[1]Data -CF07P005 TR NOW'!C226</f>
        <v>0</v>
      </c>
      <c r="C27" s="48">
        <v>80477.96362868408</v>
      </c>
      <c r="D27" s="48">
        <v>99391.03326427235</v>
      </c>
      <c r="E27" s="48">
        <v>99967.58686360187</v>
      </c>
      <c r="F27" s="48">
        <v>182044.01012454537</v>
      </c>
      <c r="G27" s="48">
        <v>243442.52012554987</v>
      </c>
      <c r="H27" s="48">
        <v>291200.81728781224</v>
      </c>
    </row>
    <row r="28" spans="1:8" ht="15.75">
      <c r="A28" s="49"/>
      <c r="B28" s="14"/>
      <c r="C28" s="50"/>
      <c r="D28" s="51"/>
      <c r="E28" s="50"/>
      <c r="F28" s="14"/>
      <c r="G28" s="14"/>
      <c r="H28" s="14"/>
    </row>
    <row r="29" spans="1:8" ht="15.75">
      <c r="A29" s="52" t="s">
        <v>27</v>
      </c>
      <c r="B29" s="14"/>
      <c r="C29" s="14"/>
      <c r="D29" s="14"/>
      <c r="E29" s="14"/>
      <c r="F29" s="14"/>
      <c r="G29" s="14"/>
      <c r="H29" s="14"/>
    </row>
    <row r="30" spans="1:5" ht="18.75">
      <c r="A30" s="53" t="s">
        <v>28</v>
      </c>
      <c r="B30" s="51"/>
      <c r="C30" s="51"/>
      <c r="D30" s="54"/>
      <c r="E30" s="51"/>
    </row>
    <row r="31" spans="1:8" ht="18.75">
      <c r="A31" s="55" t="s">
        <v>29</v>
      </c>
      <c r="B31" s="51"/>
      <c r="C31" s="51"/>
      <c r="D31" s="54"/>
      <c r="E31" s="51"/>
      <c r="F31" s="51"/>
      <c r="G31" s="14"/>
      <c r="H31" s="14"/>
    </row>
    <row r="32" spans="1:8" ht="18.75">
      <c r="A32" s="55" t="s">
        <v>30</v>
      </c>
      <c r="B32" s="2"/>
      <c r="C32" s="2"/>
      <c r="D32" s="56"/>
      <c r="E32" s="2"/>
      <c r="F32" s="51"/>
      <c r="G32" s="14"/>
      <c r="H32" s="14"/>
    </row>
    <row r="33" spans="1:8" ht="18.75">
      <c r="A33" s="57" t="s">
        <v>31</v>
      </c>
      <c r="B33" s="58"/>
      <c r="C33" s="58"/>
      <c r="D33" s="54"/>
      <c r="E33" s="51"/>
      <c r="G33" s="14"/>
      <c r="H33" s="14"/>
    </row>
    <row r="34" spans="1:8" ht="18.75">
      <c r="A34" s="57" t="s">
        <v>32</v>
      </c>
      <c r="B34" s="14"/>
      <c r="C34" s="14"/>
      <c r="D34" s="54"/>
      <c r="E34" s="14"/>
      <c r="F34" s="14"/>
      <c r="G34" s="14"/>
      <c r="H34" s="14"/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kennisl</dc:creator>
  <cp:keywords/>
  <dc:description/>
  <cp:lastModifiedBy>Allende-Foss, Angel</cp:lastModifiedBy>
  <dcterms:created xsi:type="dcterms:W3CDTF">2006-11-09T16:37:31Z</dcterms:created>
  <dcterms:modified xsi:type="dcterms:W3CDTF">2006-11-13T17:01:40Z</dcterms:modified>
  <cp:category/>
  <cp:version/>
  <cp:contentType/>
  <cp:contentStatus/>
</cp:coreProperties>
</file>