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F1311 Fin Plan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'F1311 Fin Plan'!$A$1:$G$40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DP" hidden="1">{"cxtransfer",#N/A,FALSE,"ReorgRevisted"}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<sst xmlns="http://schemas.openxmlformats.org/spreadsheetml/2006/main" count="48" uniqueCount="46">
  <si>
    <t>Form C</t>
  </si>
  <si>
    <t>Date Prepared:  March 31, 2003</t>
  </si>
  <si>
    <t>Category</t>
  </si>
  <si>
    <t xml:space="preserve">2003 Adopted  </t>
  </si>
  <si>
    <t>2003 Revised</t>
  </si>
  <si>
    <t>Adopted - Revised =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</si>
  <si>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</si>
  <si>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</si>
  <si>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</si>
  <si>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</si>
  <si>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</si>
  <si>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</si>
  <si>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</si>
  <si>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</si>
  <si>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</si>
  <si>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</si>
  <si>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</si>
  <si>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</si>
  <si>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</si>
  <si>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</si>
  <si>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2003 Estimated</t>
  </si>
  <si>
    <t>*  SWM Fee (charge)</t>
  </si>
  <si>
    <t>*  WTD Transfers</t>
  </si>
  <si>
    <t>*  Local Hazardous Waste Transfers</t>
  </si>
  <si>
    <t>*  Other revenue</t>
  </si>
  <si>
    <t>*  Operating Expenditures</t>
  </si>
  <si>
    <t>* Encumbrance Reinstatements</t>
  </si>
  <si>
    <t>* Carryover Ordinance</t>
  </si>
  <si>
    <t xml:space="preserve">*  IBIS carryover </t>
  </si>
  <si>
    <t>*  2002 Supplemental</t>
  </si>
  <si>
    <t>*  Trsf to CIP (SWM &amp; Nat'l Lands) and Debt Svc</t>
  </si>
  <si>
    <t>Carryover</t>
  </si>
  <si>
    <t>*   Reserve for ARMs carryover</t>
  </si>
  <si>
    <t>*   Reserve for IBIS carryover</t>
  </si>
  <si>
    <t>Fund Name:  WLR/SWM Water&amp; Land Resources</t>
  </si>
  <si>
    <t>Fund Number:  000001210</t>
  </si>
  <si>
    <t>Prepared by:  Steve Oien</t>
  </si>
  <si>
    <t>03 Increased for IBIS PO Reinstatements</t>
  </si>
  <si>
    <t>2nd qtr supplemental request</t>
  </si>
  <si>
    <r>
      <t>2002 Actual</t>
    </r>
    <r>
      <rPr>
        <b/>
        <vertAlign val="superscript"/>
        <sz val="12"/>
        <rFont val="Times New Roman"/>
        <family val="1"/>
      </rPr>
      <t>1</t>
    </r>
  </si>
  <si>
    <t>NOTES:</t>
  </si>
  <si>
    <t>Water &amp; Land Resources - 2nd Qtr Omnibus</t>
  </si>
  <si>
    <t>1.  2002 Actuals are based on 14th Month ARMs and preliminary CAFR.</t>
  </si>
  <si>
    <t>Outside revenue in support of carryover;</t>
  </si>
  <si>
    <t xml:space="preserve"> KCD revenue for 2nd Qtr Omnibus</t>
  </si>
  <si>
    <t xml:space="preserve">  *KCD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</si>
</sst>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5">
    <font>
      <sz val="10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12"/>
      <name val="Tms Rmn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7" fillId="0" borderId="0" xfId="20" applyFont="1" applyBorder="1" applyAlignment="1">
      <alignment horizontal="centerContinuous" wrapText="1"/>
      <protection/>
    </xf>
    <xf numFmtId="37" fontId="8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7" fillId="0" borderId="0" xfId="20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20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0" applyFont="1" applyBorder="1" applyAlignment="1">
      <alignment horizontal="left"/>
      <protection/>
    </xf>
    <xf numFmtId="37" fontId="10" fillId="0" borderId="1" xfId="20" applyFont="1" applyBorder="1" applyAlignment="1">
      <alignment horizontal="left" wrapText="1"/>
      <protection/>
    </xf>
    <xf numFmtId="37" fontId="11" fillId="0" borderId="0" xfId="20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" fillId="0" borderId="0" xfId="20" applyFont="1" applyBorder="1" applyAlignment="1">
      <alignment horizontal="centerContinuous" wrapText="1"/>
      <protection/>
    </xf>
    <xf numFmtId="37" fontId="9" fillId="2" borderId="2" xfId="20" applyFont="1" applyFill="1" applyBorder="1" applyAlignment="1" applyProtection="1">
      <alignment horizontal="left" wrapText="1"/>
      <protection/>
    </xf>
    <xf numFmtId="37" fontId="9" fillId="2" borderId="3" xfId="20" applyFont="1" applyFill="1" applyBorder="1" applyAlignment="1">
      <alignment horizontal="center" wrapText="1"/>
      <protection/>
    </xf>
    <xf numFmtId="37" fontId="9" fillId="2" borderId="4" xfId="20" applyFont="1" applyFill="1" applyBorder="1" applyAlignment="1">
      <alignment horizontal="center" wrapText="1"/>
      <protection/>
    </xf>
    <xf numFmtId="37" fontId="9" fillId="2" borderId="5" xfId="20" applyFont="1" applyFill="1" applyBorder="1" applyAlignment="1">
      <alignment horizontal="center" wrapText="1"/>
      <protection/>
    </xf>
    <xf numFmtId="37" fontId="9" fillId="2" borderId="6" xfId="20" applyFont="1" applyFill="1" applyBorder="1" applyAlignment="1">
      <alignment horizontal="center" wrapText="1"/>
      <protection/>
    </xf>
    <xf numFmtId="37" fontId="9" fillId="2" borderId="2" xfId="20" applyFont="1" applyFill="1" applyBorder="1" applyAlignment="1">
      <alignment horizontal="center" wrapText="1"/>
      <protection/>
    </xf>
    <xf numFmtId="37" fontId="9" fillId="2" borderId="0" xfId="20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9" fillId="0" borderId="2" xfId="20" applyFont="1" applyFill="1" applyBorder="1" applyAlignment="1">
      <alignment horizontal="left"/>
      <protection/>
    </xf>
    <xf numFmtId="165" fontId="9" fillId="0" borderId="2" xfId="15" applyNumberFormat="1" applyFont="1" applyFill="1" applyBorder="1" applyAlignment="1">
      <alignment/>
    </xf>
    <xf numFmtId="165" fontId="9" fillId="0" borderId="3" xfId="15" applyNumberFormat="1" applyFont="1" applyFill="1" applyBorder="1" applyAlignment="1">
      <alignment/>
    </xf>
    <xf numFmtId="165" fontId="9" fillId="0" borderId="7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9" xfId="20" applyFont="1" applyFill="1" applyBorder="1" applyAlignment="1">
      <alignment horizontal="left"/>
      <protection/>
    </xf>
    <xf numFmtId="165" fontId="4" fillId="0" borderId="9" xfId="15" applyNumberFormat="1" applyFont="1" applyFill="1" applyBorder="1" applyAlignment="1">
      <alignment/>
    </xf>
    <xf numFmtId="165" fontId="4" fillId="0" borderId="10" xfId="15" applyNumberFormat="1" applyFont="1" applyFill="1" applyBorder="1" applyAlignment="1">
      <alignment/>
    </xf>
    <xf numFmtId="165" fontId="4" fillId="0" borderId="11" xfId="15" applyNumberFormat="1" applyFont="1" applyBorder="1" applyAlignment="1">
      <alignment/>
    </xf>
    <xf numFmtId="165" fontId="12" fillId="0" borderId="1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9" xfId="20" applyFont="1" applyFill="1" applyBorder="1" applyAlignment="1">
      <alignment horizontal="left"/>
      <protection/>
    </xf>
    <xf numFmtId="165" fontId="4" fillId="0" borderId="13" xfId="15" applyNumberFormat="1" applyFont="1" applyBorder="1" applyAlignment="1">
      <alignment/>
    </xf>
    <xf numFmtId="165" fontId="12" fillId="0" borderId="9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4" fillId="0" borderId="9" xfId="15" applyNumberFormat="1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12" fillId="0" borderId="9" xfId="15" applyNumberFormat="1" applyFont="1" applyBorder="1" applyAlignment="1">
      <alignment wrapText="1"/>
    </xf>
    <xf numFmtId="165" fontId="4" fillId="0" borderId="10" xfId="15" applyNumberFormat="1" applyFont="1" applyFill="1" applyBorder="1" applyAlignment="1">
      <alignment horizontal="center"/>
    </xf>
    <xf numFmtId="37" fontId="9" fillId="0" borderId="8" xfId="20" applyFont="1" applyFill="1" applyBorder="1" applyAlignment="1">
      <alignment horizontal="left"/>
      <protection/>
    </xf>
    <xf numFmtId="165" fontId="9" fillId="0" borderId="8" xfId="15" applyNumberFormat="1" applyFont="1" applyFill="1" applyBorder="1" applyAlignment="1">
      <alignment/>
    </xf>
    <xf numFmtId="165" fontId="12" fillId="0" borderId="8" xfId="15" applyNumberFormat="1" applyFont="1" applyBorder="1" applyAlignment="1">
      <alignment/>
    </xf>
    <xf numFmtId="37" fontId="9" fillId="0" borderId="2" xfId="20" applyFont="1" applyFill="1" applyBorder="1" applyAlignment="1">
      <alignment horizontal="left"/>
      <protection/>
    </xf>
    <xf numFmtId="165" fontId="4" fillId="0" borderId="3" xfId="15" applyNumberFormat="1" applyFont="1" applyFill="1" applyBorder="1" applyAlignment="1">
      <alignment/>
    </xf>
    <xf numFmtId="165" fontId="4" fillId="3" borderId="3" xfId="15" applyNumberFormat="1" applyFont="1" applyFill="1" applyBorder="1" applyAlignment="1">
      <alignment/>
    </xf>
    <xf numFmtId="165" fontId="12" fillId="0" borderId="2" xfId="15" applyNumberFormat="1" applyFont="1" applyBorder="1" applyAlignment="1">
      <alignment/>
    </xf>
    <xf numFmtId="37" fontId="9" fillId="0" borderId="9" xfId="20" applyFont="1" applyFill="1" applyBorder="1" applyAlignment="1">
      <alignment horizontal="left"/>
      <protection/>
    </xf>
    <xf numFmtId="165" fontId="6" fillId="0" borderId="10" xfId="15" applyNumberFormat="1" applyFont="1" applyBorder="1" applyAlignment="1">
      <alignment/>
    </xf>
    <xf numFmtId="165" fontId="4" fillId="0" borderId="3" xfId="15" applyNumberFormat="1" applyFont="1" applyFill="1" applyBorder="1" applyAlignment="1" quotePrefix="1">
      <alignment/>
    </xf>
    <xf numFmtId="165" fontId="6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9" fillId="0" borderId="10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5" fontId="10" fillId="0" borderId="8" xfId="15" applyNumberFormat="1" applyFont="1" applyFill="1" applyBorder="1" applyAlignment="1">
      <alignment/>
    </xf>
    <xf numFmtId="165" fontId="9" fillId="0" borderId="0" xfId="15" applyNumberFormat="1" applyFont="1" applyFill="1" applyBorder="1" applyAlignment="1">
      <alignment/>
    </xf>
    <xf numFmtId="165" fontId="6" fillId="0" borderId="2" xfId="15" applyNumberFormat="1" applyFont="1" applyBorder="1" applyAlignment="1">
      <alignment/>
    </xf>
    <xf numFmtId="37" fontId="9" fillId="0" borderId="14" xfId="20" applyFont="1" applyFill="1" applyBorder="1" applyAlignment="1" quotePrefix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 horizontal="right"/>
    </xf>
    <xf numFmtId="165" fontId="6" fillId="0" borderId="8" xfId="15" applyNumberFormat="1" applyFont="1" applyBorder="1" applyAlignment="1">
      <alignment horizontal="right"/>
    </xf>
    <xf numFmtId="165" fontId="4" fillId="0" borderId="0" xfId="15" applyNumberFormat="1" applyFont="1" applyAlignment="1">
      <alignment horizontal="right"/>
    </xf>
    <xf numFmtId="37" fontId="10" fillId="0" borderId="0" xfId="20" applyFont="1" applyAlignment="1">
      <alignment horizontal="left"/>
      <protection/>
    </xf>
    <xf numFmtId="37" fontId="6" fillId="0" borderId="0" xfId="20" applyFont="1" applyBorder="1">
      <alignment/>
      <protection/>
    </xf>
    <xf numFmtId="37" fontId="10" fillId="0" borderId="0" xfId="2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10" fillId="0" borderId="0" xfId="20" applyFont="1" applyBorder="1" applyAlignment="1" quotePrefix="1">
      <alignment horizontal="left"/>
      <protection/>
    </xf>
    <xf numFmtId="0" fontId="10" fillId="0" borderId="0" xfId="0" applyFont="1" applyBorder="1" applyAlignment="1" quotePrefix="1">
      <alignment horizontal="left"/>
    </xf>
    <xf numFmtId="37" fontId="6" fillId="0" borderId="0" xfId="20" applyFont="1" applyBorder="1" applyAlignment="1">
      <alignment horizontal="left"/>
      <protection/>
    </xf>
    <xf numFmtId="37" fontId="10" fillId="0" borderId="0" xfId="20" applyFont="1" applyBorder="1">
      <alignment/>
      <protection/>
    </xf>
    <xf numFmtId="0" fontId="6" fillId="0" borderId="0" xfId="0" applyFont="1" applyBorder="1" applyAlignment="1">
      <alignment horizontal="center"/>
    </xf>
    <xf numFmtId="37" fontId="9" fillId="0" borderId="0" xfId="20" applyFont="1" applyBorder="1">
      <alignment/>
      <protection/>
    </xf>
    <xf numFmtId="37" fontId="4" fillId="0" borderId="0" xfId="20" applyFont="1" applyBorder="1">
      <alignment/>
      <protection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37" fontId="6" fillId="0" borderId="9" xfId="19" applyFont="1" applyBorder="1" applyAlignment="1">
      <alignment horizontal="left"/>
      <protection/>
    </xf>
    <xf numFmtId="38" fontId="4" fillId="0" borderId="8" xfId="15" applyNumberFormat="1" applyFont="1" applyBorder="1" applyAlignment="1">
      <alignment/>
    </xf>
    <xf numFmtId="38" fontId="4" fillId="0" borderId="12" xfId="15" applyNumberFormat="1" applyFont="1" applyBorder="1" applyAlignment="1">
      <alignment/>
    </xf>
    <xf numFmtId="38" fontId="6" fillId="0" borderId="9" xfId="15" applyNumberFormat="1" applyFont="1" applyBorder="1" applyAlignment="1">
      <alignment/>
    </xf>
    <xf numFmtId="0" fontId="4" fillId="0" borderId="9" xfId="0" applyFont="1" applyBorder="1" applyAlignment="1">
      <alignment/>
    </xf>
    <xf numFmtId="165" fontId="6" fillId="0" borderId="9" xfId="15" applyNumberFormat="1" applyFont="1" applyBorder="1" applyAlignment="1">
      <alignment/>
    </xf>
    <xf numFmtId="37" fontId="4" fillId="0" borderId="9" xfId="19" applyFont="1" applyBorder="1" applyAlignment="1">
      <alignment horizontal="left"/>
      <protection/>
    </xf>
    <xf numFmtId="37" fontId="4" fillId="0" borderId="9" xfId="19" applyFont="1" applyBorder="1" applyAlignment="1" quotePrefix="1">
      <alignment horizontal="left"/>
      <protection/>
    </xf>
    <xf numFmtId="165" fontId="6" fillId="0" borderId="9" xfId="15" applyNumberFormat="1" applyFont="1" applyBorder="1" applyAlignment="1">
      <alignment wrapText="1"/>
    </xf>
    <xf numFmtId="165" fontId="4" fillId="3" borderId="6" xfId="15" applyNumberFormat="1" applyFont="1" applyFill="1" applyBorder="1" applyAlignment="1">
      <alignment/>
    </xf>
    <xf numFmtId="165" fontId="4" fillId="0" borderId="12" xfId="15" applyNumberFormat="1" applyFont="1" applyFill="1" applyBorder="1" applyAlignment="1">
      <alignment/>
    </xf>
    <xf numFmtId="38" fontId="4" fillId="0" borderId="2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6" fillId="0" borderId="10" xfId="15" applyNumberFormat="1" applyFont="1" applyFill="1" applyBorder="1" applyAlignment="1">
      <alignment/>
    </xf>
    <xf numFmtId="37" fontId="8" fillId="0" borderId="0" xfId="20" applyFont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Normal_AIRPLAN.XLS_1311firstQtr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workbookViewId="0" topLeftCell="A1">
      <selection activeCell="E16" sqref="E16"/>
    </sheetView>
  </sheetViews>
  <sheetFormatPr defaultColWidth="9.140625" defaultRowHeight="12.75"/>
  <cols>
    <col min="1" max="1" width="43.7109375" style="97" customWidth="1"/>
    <col min="2" max="2" width="13.8515625" style="3" bestFit="1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41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34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35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36</v>
      </c>
      <c r="B5" s="10"/>
      <c r="C5" s="10"/>
      <c r="D5" s="10"/>
      <c r="E5" s="10"/>
      <c r="F5" s="15"/>
      <c r="G5" s="11" t="s">
        <v>1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7" customFormat="1" ht="33" customHeight="1">
      <c r="A7" s="20" t="s">
        <v>2</v>
      </c>
      <c r="B7" s="21" t="s">
        <v>39</v>
      </c>
      <c r="C7" s="22" t="s">
        <v>3</v>
      </c>
      <c r="D7" s="23" t="s">
        <v>4</v>
      </c>
      <c r="E7" s="23" t="s">
        <v>20</v>
      </c>
      <c r="F7" s="24" t="s">
        <v>5</v>
      </c>
      <c r="G7" s="25" t="s">
        <v>6</v>
      </c>
      <c r="H7" s="26"/>
    </row>
    <row r="8" spans="1:9" s="35" customFormat="1" ht="15.75">
      <c r="A8" s="28" t="s">
        <v>7</v>
      </c>
      <c r="B8" s="103">
        <v>2123715</v>
      </c>
      <c r="C8" s="103">
        <v>1052959</v>
      </c>
      <c r="D8" s="103">
        <v>1684412</v>
      </c>
      <c r="E8" s="103">
        <f>D8</f>
        <v>1684412</v>
      </c>
      <c r="F8" s="45"/>
      <c r="G8" s="32"/>
      <c r="H8" s="33"/>
      <c r="I8" s="34"/>
    </row>
    <row r="9" spans="1:9" s="43" customFormat="1" ht="15.75">
      <c r="A9" s="36" t="s">
        <v>8</v>
      </c>
      <c r="B9" s="104"/>
      <c r="C9" s="104"/>
      <c r="D9" s="104"/>
      <c r="E9" s="104"/>
      <c r="F9" s="39"/>
      <c r="G9" s="40"/>
      <c r="H9" s="41"/>
      <c r="I9" s="42"/>
    </row>
    <row r="10" spans="1:9" s="43" customFormat="1" ht="15.75">
      <c r="A10" s="102" t="s">
        <v>21</v>
      </c>
      <c r="B10" s="105">
        <v>14897058</v>
      </c>
      <c r="C10" s="105">
        <v>14382000</v>
      </c>
      <c r="D10" s="105">
        <v>14382000</v>
      </c>
      <c r="E10" s="105">
        <f>D10</f>
        <v>14382000</v>
      </c>
      <c r="F10" s="45">
        <f>E10-C10</f>
        <v>0</v>
      </c>
      <c r="G10" s="46"/>
      <c r="H10" s="41"/>
      <c r="I10" s="42"/>
    </row>
    <row r="11" spans="1:9" s="43" customFormat="1" ht="15.75">
      <c r="A11" s="102" t="s">
        <v>22</v>
      </c>
      <c r="B11" s="105">
        <f>4763342+7354785</f>
        <v>12118127</v>
      </c>
      <c r="C11" s="105">
        <f>14561877+202850</f>
        <v>14764727</v>
      </c>
      <c r="D11" s="105">
        <f>14561877+202850+1124671</f>
        <v>15889398</v>
      </c>
      <c r="E11" s="105">
        <f>D11</f>
        <v>15889398</v>
      </c>
      <c r="F11" s="45">
        <f>E11-C11</f>
        <v>1124671</v>
      </c>
      <c r="G11" s="107" t="s">
        <v>37</v>
      </c>
      <c r="H11" s="41"/>
      <c r="I11" s="42"/>
    </row>
    <row r="12" spans="1:9" s="43" customFormat="1" ht="15.75">
      <c r="A12" s="102" t="s">
        <v>23</v>
      </c>
      <c r="B12" s="105">
        <f>278604+3455042</f>
        <v>3733646</v>
      </c>
      <c r="C12" s="105">
        <v>3654051</v>
      </c>
      <c r="D12" s="105">
        <v>3654051</v>
      </c>
      <c r="E12" s="105">
        <f>D12</f>
        <v>3654051</v>
      </c>
      <c r="F12" s="45">
        <f>E12-C12</f>
        <v>0</v>
      </c>
      <c r="G12" s="107"/>
      <c r="H12" s="41"/>
      <c r="I12" s="42"/>
    </row>
    <row r="13" spans="1:9" s="43" customFormat="1" ht="15.75">
      <c r="A13" s="102" t="s">
        <v>24</v>
      </c>
      <c r="B13" s="105">
        <f>5260111+81876+34693</f>
        <v>5376680</v>
      </c>
      <c r="C13" s="105">
        <f>4724344+35548</f>
        <v>4759892</v>
      </c>
      <c r="D13" s="105">
        <f>4724344+35548+64481+98682+265015+526441-242222</f>
        <v>5472289</v>
      </c>
      <c r="E13" s="105">
        <f>D13</f>
        <v>5472289</v>
      </c>
      <c r="F13" s="45">
        <f>E13-C13</f>
        <v>712397</v>
      </c>
      <c r="G13" s="110" t="s">
        <v>43</v>
      </c>
      <c r="H13" s="41"/>
      <c r="I13" s="42"/>
    </row>
    <row r="14" spans="1:9" s="43" customFormat="1" ht="15.75">
      <c r="A14" s="44" t="s">
        <v>45</v>
      </c>
      <c r="B14" s="38"/>
      <c r="C14" s="38"/>
      <c r="D14" s="38"/>
      <c r="E14" s="115">
        <v>242222</v>
      </c>
      <c r="F14" s="45"/>
      <c r="G14" s="107" t="s">
        <v>44</v>
      </c>
      <c r="H14" s="41"/>
      <c r="I14" s="42"/>
    </row>
    <row r="15" spans="1:9" s="35" customFormat="1" ht="15.75">
      <c r="A15" s="28" t="s">
        <v>9</v>
      </c>
      <c r="B15" s="29">
        <f>SUM(B10:B14)</f>
        <v>36125511</v>
      </c>
      <c r="C15" s="29">
        <f>SUM(C10:C14)</f>
        <v>37560670</v>
      </c>
      <c r="D15" s="29">
        <f>SUM(D10:D14)</f>
        <v>39397738</v>
      </c>
      <c r="E15" s="29">
        <f>SUM(E10:E14)</f>
        <v>39639960</v>
      </c>
      <c r="F15" s="114"/>
      <c r="G15" s="47"/>
      <c r="H15" s="33"/>
      <c r="I15" s="34"/>
    </row>
    <row r="16" spans="1:9" s="43" customFormat="1" ht="15.75">
      <c r="A16" s="36" t="s">
        <v>10</v>
      </c>
      <c r="B16" s="38"/>
      <c r="C16" s="38"/>
      <c r="D16" s="48"/>
      <c r="E16" s="48"/>
      <c r="F16" s="45"/>
      <c r="G16" s="49"/>
      <c r="H16" s="41"/>
      <c r="I16" s="42"/>
    </row>
    <row r="17" spans="1:9" s="43" customFormat="1" ht="15.75">
      <c r="A17" s="102" t="s">
        <v>25</v>
      </c>
      <c r="B17" s="105">
        <v>-31616109</v>
      </c>
      <c r="C17" s="105">
        <f>-37772929+3452801-202850</f>
        <v>-34522978</v>
      </c>
      <c r="D17" s="105">
        <v>-34522978</v>
      </c>
      <c r="E17" s="105">
        <f>D17</f>
        <v>-34522978</v>
      </c>
      <c r="F17" s="45">
        <f aca="true" t="shared" si="0" ref="F17:F22">E17-C17</f>
        <v>0</v>
      </c>
      <c r="G17" s="50"/>
      <c r="H17" s="41"/>
      <c r="I17" s="42"/>
    </row>
    <row r="18" spans="1:9" s="43" customFormat="1" ht="15.75">
      <c r="A18" s="102" t="s">
        <v>26</v>
      </c>
      <c r="B18" s="105"/>
      <c r="C18" s="105"/>
      <c r="D18" s="105">
        <v>-1427750</v>
      </c>
      <c r="E18" s="105">
        <f>D18-C18</f>
        <v>-1427750</v>
      </c>
      <c r="F18" s="45">
        <f t="shared" si="0"/>
        <v>-1427750</v>
      </c>
      <c r="G18" s="107" t="s">
        <v>31</v>
      </c>
      <c r="H18" s="41"/>
      <c r="I18" s="42"/>
    </row>
    <row r="19" spans="1:9" s="43" customFormat="1" ht="15.75">
      <c r="A19" s="102" t="s">
        <v>27</v>
      </c>
      <c r="B19" s="105"/>
      <c r="C19" s="105"/>
      <c r="D19" s="105">
        <f>-280015-54623</f>
        <v>-334638</v>
      </c>
      <c r="E19" s="105">
        <f>D19-C19</f>
        <v>-334638</v>
      </c>
      <c r="F19" s="45">
        <f t="shared" si="0"/>
        <v>-334638</v>
      </c>
      <c r="G19" s="107" t="s">
        <v>31</v>
      </c>
      <c r="H19" s="41"/>
      <c r="I19" s="42"/>
    </row>
    <row r="20" spans="1:9" s="43" customFormat="1" ht="15.75">
      <c r="A20" s="102" t="s">
        <v>28</v>
      </c>
      <c r="B20" s="105"/>
      <c r="C20" s="105"/>
      <c r="D20" s="105">
        <v>-1124671</v>
      </c>
      <c r="E20" s="105">
        <f>D20-C20</f>
        <v>-1124671</v>
      </c>
      <c r="F20" s="45">
        <f t="shared" si="0"/>
        <v>-1124671</v>
      </c>
      <c r="G20" s="107" t="s">
        <v>31</v>
      </c>
      <c r="H20" s="41"/>
      <c r="I20" s="42"/>
    </row>
    <row r="21" spans="1:9" s="43" customFormat="1" ht="15.75">
      <c r="A21" s="102" t="s">
        <v>29</v>
      </c>
      <c r="B21" s="105"/>
      <c r="C21" s="105"/>
      <c r="D21" s="105"/>
      <c r="E21" s="105">
        <v>-242222</v>
      </c>
      <c r="F21" s="45">
        <f t="shared" si="0"/>
        <v>-242222</v>
      </c>
      <c r="G21" s="107" t="s">
        <v>38</v>
      </c>
      <c r="H21" s="41"/>
      <c r="I21" s="42"/>
    </row>
    <row r="22" spans="1:9" s="43" customFormat="1" ht="15.75">
      <c r="A22" s="102" t="s">
        <v>30</v>
      </c>
      <c r="B22" s="105">
        <v>-4948705</v>
      </c>
      <c r="C22" s="105">
        <v>-3452801</v>
      </c>
      <c r="D22" s="105">
        <v>-3452801</v>
      </c>
      <c r="E22" s="105">
        <f>D22</f>
        <v>-3452801</v>
      </c>
      <c r="F22" s="45">
        <f t="shared" si="0"/>
        <v>0</v>
      </c>
      <c r="G22" s="46"/>
      <c r="H22" s="41"/>
      <c r="I22" s="42"/>
    </row>
    <row r="23" spans="1:9" s="43" customFormat="1" ht="15.75">
      <c r="A23" s="44"/>
      <c r="B23" s="51"/>
      <c r="C23" s="38"/>
      <c r="D23" s="38"/>
      <c r="E23" s="38"/>
      <c r="F23" s="45"/>
      <c r="G23" s="106"/>
      <c r="H23" s="41"/>
      <c r="I23" s="42"/>
    </row>
    <row r="24" spans="1:9" s="35" customFormat="1" ht="15.75">
      <c r="A24" s="52" t="s">
        <v>11</v>
      </c>
      <c r="B24" s="53">
        <f>SUM(B17:B22)</f>
        <v>-36564814</v>
      </c>
      <c r="C24" s="53">
        <f>SUM(C17:C22)</f>
        <v>-37975779</v>
      </c>
      <c r="D24" s="53">
        <f>SUM(D17:D22)</f>
        <v>-40862838</v>
      </c>
      <c r="E24" s="53">
        <f>SUM(E17:E22)</f>
        <v>-41105060</v>
      </c>
      <c r="F24" s="45"/>
      <c r="G24" s="54"/>
      <c r="H24" s="33"/>
      <c r="I24" s="34"/>
    </row>
    <row r="25" spans="1:9" s="43" customFormat="1" ht="15.75">
      <c r="A25" s="55" t="s">
        <v>12</v>
      </c>
      <c r="B25" s="57"/>
      <c r="C25" s="57"/>
      <c r="D25" s="113">
        <v>350000</v>
      </c>
      <c r="E25" s="113">
        <f>D25-C25</f>
        <v>350000</v>
      </c>
      <c r="F25" s="111"/>
      <c r="G25" s="58"/>
      <c r="H25" s="41"/>
      <c r="I25" s="42"/>
    </row>
    <row r="26" spans="1:9" s="43" customFormat="1" ht="15.75">
      <c r="A26" s="59" t="s">
        <v>13</v>
      </c>
      <c r="B26" s="37"/>
      <c r="C26" s="37"/>
      <c r="D26" s="37"/>
      <c r="E26" s="37"/>
      <c r="F26" s="48"/>
      <c r="G26" s="60"/>
      <c r="H26" s="41"/>
      <c r="I26" s="42"/>
    </row>
    <row r="27" spans="1:9" s="43" customFormat="1" ht="15.75">
      <c r="A27" s="59"/>
      <c r="B27" s="37"/>
      <c r="C27" s="37"/>
      <c r="D27" s="37"/>
      <c r="E27" s="37"/>
      <c r="F27" s="48"/>
      <c r="G27" s="60"/>
      <c r="H27" s="41"/>
      <c r="I27" s="42"/>
    </row>
    <row r="28" spans="1:9" s="43" customFormat="1" ht="15.75">
      <c r="A28" s="59"/>
      <c r="B28" s="37"/>
      <c r="C28" s="37"/>
      <c r="D28" s="37"/>
      <c r="E28" s="37"/>
      <c r="F28" s="48"/>
      <c r="G28" s="60"/>
      <c r="H28" s="41"/>
      <c r="I28" s="42"/>
    </row>
    <row r="29" spans="1:9" s="43" customFormat="1" ht="15.75">
      <c r="A29" s="36" t="s">
        <v>14</v>
      </c>
      <c r="B29" s="37"/>
      <c r="C29" s="37"/>
      <c r="D29" s="37"/>
      <c r="E29" s="37"/>
      <c r="F29" s="48"/>
      <c r="G29" s="60"/>
      <c r="H29" s="41"/>
      <c r="I29" s="42"/>
    </row>
    <row r="30" spans="1:102" s="64" customFormat="1" ht="15.75">
      <c r="A30" s="28" t="s">
        <v>15</v>
      </c>
      <c r="B30" s="61">
        <f>+B8+B15+B24+B25</f>
        <v>1684412</v>
      </c>
      <c r="C30" s="61">
        <f>+C8+C15+C24+C25</f>
        <v>637850</v>
      </c>
      <c r="D30" s="61">
        <f>+D8+D15+D24+D25</f>
        <v>569312</v>
      </c>
      <c r="E30" s="61">
        <f>+E8+E15+E24+E25</f>
        <v>569312</v>
      </c>
      <c r="F30" s="61"/>
      <c r="G30" s="62"/>
      <c r="H30" s="41"/>
      <c r="I30" s="41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</row>
    <row r="31" spans="1:9" s="43" customFormat="1" ht="15.75">
      <c r="A31" s="59" t="s">
        <v>16</v>
      </c>
      <c r="B31" s="38">
        <v>0</v>
      </c>
      <c r="C31" s="38">
        <v>0</v>
      </c>
      <c r="D31" s="112">
        <v>0</v>
      </c>
      <c r="E31" s="65">
        <v>0</v>
      </c>
      <c r="F31" s="66"/>
      <c r="G31" s="67"/>
      <c r="H31" s="68"/>
      <c r="I31" s="42"/>
    </row>
    <row r="32" spans="1:9" s="43" customFormat="1" ht="15.75">
      <c r="A32" s="108" t="s">
        <v>32</v>
      </c>
      <c r="B32" s="48">
        <f>-1427750-334638</f>
        <v>-1762388</v>
      </c>
      <c r="C32" s="38"/>
      <c r="D32" s="37"/>
      <c r="E32" s="65"/>
      <c r="F32" s="69"/>
      <c r="G32" s="67"/>
      <c r="H32" s="68"/>
      <c r="I32" s="42"/>
    </row>
    <row r="33" spans="1:9" s="43" customFormat="1" ht="15.75">
      <c r="A33" s="109" t="s">
        <v>33</v>
      </c>
      <c r="B33" s="48">
        <v>-1124647</v>
      </c>
      <c r="C33" s="38"/>
      <c r="D33" s="37"/>
      <c r="E33" s="65"/>
      <c r="F33" s="69"/>
      <c r="G33" s="67"/>
      <c r="H33" s="68"/>
      <c r="I33" s="42"/>
    </row>
    <row r="34" spans="1:9" s="35" customFormat="1" ht="15.75">
      <c r="A34" s="59" t="s">
        <v>17</v>
      </c>
      <c r="B34" s="70">
        <f>SUM(B31:B33)</f>
        <v>-2887035</v>
      </c>
      <c r="C34" s="70">
        <f>SUM(C31:C33)</f>
        <v>0</v>
      </c>
      <c r="D34" s="53">
        <f>SUM(D31:D33)</f>
        <v>0</v>
      </c>
      <c r="E34" s="71">
        <f>SUM(E31:E33)</f>
        <v>0</v>
      </c>
      <c r="F34" s="72"/>
      <c r="G34" s="73"/>
      <c r="H34" s="74"/>
      <c r="I34" s="34"/>
    </row>
    <row r="35" spans="1:9" s="35" customFormat="1" ht="15.75">
      <c r="A35" s="28" t="s">
        <v>18</v>
      </c>
      <c r="B35" s="30">
        <f>+B30+B34</f>
        <v>-1202623</v>
      </c>
      <c r="C35" s="30">
        <f>+C30+C34</f>
        <v>637850</v>
      </c>
      <c r="D35" s="30">
        <f>+D30+D34</f>
        <v>569312</v>
      </c>
      <c r="E35" s="30">
        <f>+E30+E34</f>
        <v>569312</v>
      </c>
      <c r="F35" s="31"/>
      <c r="G35" s="75"/>
      <c r="H35" s="33"/>
      <c r="I35" s="34"/>
    </row>
    <row r="36" spans="1:9" s="43" customFormat="1" ht="16.5" thickBot="1">
      <c r="A36" s="76" t="s">
        <v>19</v>
      </c>
      <c r="B36" s="77">
        <v>1042794</v>
      </c>
      <c r="C36" s="77">
        <v>719100</v>
      </c>
      <c r="D36" s="56">
        <v>719100</v>
      </c>
      <c r="E36" s="56">
        <v>719100</v>
      </c>
      <c r="F36" s="78"/>
      <c r="G36" s="79"/>
      <c r="H36" s="80"/>
      <c r="I36" s="42"/>
    </row>
    <row r="37" spans="1:8" s="84" customFormat="1" ht="13.5" customHeight="1">
      <c r="A37" s="81" t="s">
        <v>40</v>
      </c>
      <c r="B37" s="82"/>
      <c r="C37" s="83"/>
      <c r="D37" s="82"/>
      <c r="E37" s="82"/>
      <c r="G37" s="82"/>
      <c r="H37" s="82"/>
    </row>
    <row r="38" spans="1:8" s="84" customFormat="1" ht="17.25" customHeight="1">
      <c r="A38" s="84" t="s">
        <v>42</v>
      </c>
      <c r="B38" s="85"/>
      <c r="C38" s="86"/>
      <c r="D38" s="85"/>
      <c r="E38" s="82"/>
      <c r="F38" s="82"/>
      <c r="G38" s="85"/>
      <c r="H38" s="85"/>
    </row>
    <row r="39" spans="2:8" s="84" customFormat="1" ht="14.25" customHeight="1">
      <c r="B39" s="85"/>
      <c r="C39" s="87"/>
      <c r="D39" s="85"/>
      <c r="E39" s="82"/>
      <c r="F39" s="82"/>
      <c r="G39" s="85"/>
      <c r="H39" s="85"/>
    </row>
    <row r="40" spans="1:8" s="84" customFormat="1" ht="11.25" customHeight="1">
      <c r="A40" s="88"/>
      <c r="B40" s="82"/>
      <c r="C40" s="89"/>
      <c r="D40" s="82"/>
      <c r="E40" s="82"/>
      <c r="F40" s="82"/>
      <c r="G40" s="90"/>
      <c r="H40" s="85"/>
    </row>
    <row r="41" spans="1:8" s="43" customFormat="1" ht="15" customHeight="1">
      <c r="A41" s="84"/>
      <c r="B41" s="63"/>
      <c r="C41" s="91"/>
      <c r="D41" s="63"/>
      <c r="E41" s="92"/>
      <c r="F41" s="92"/>
      <c r="G41" s="82"/>
      <c r="H41" s="92"/>
    </row>
    <row r="42" spans="1:8" s="43" customFormat="1" ht="15.75">
      <c r="A42" s="93"/>
      <c r="B42" s="94"/>
      <c r="C42" s="95"/>
      <c r="D42" s="94"/>
      <c r="E42" s="94"/>
      <c r="F42" s="94"/>
      <c r="G42" s="85"/>
      <c r="H42" s="63"/>
    </row>
    <row r="43" spans="1:8" s="43" customFormat="1" ht="15.75">
      <c r="A43" s="96"/>
      <c r="B43" s="94"/>
      <c r="C43" s="95"/>
      <c r="D43" s="94"/>
      <c r="E43" s="94"/>
      <c r="F43" s="94"/>
      <c r="G43" s="85"/>
      <c r="H43" s="63"/>
    </row>
    <row r="44" spans="1:8" s="43" customFormat="1" ht="15.75">
      <c r="A44" s="96"/>
      <c r="B44" s="94"/>
      <c r="C44" s="95"/>
      <c r="D44" s="94"/>
      <c r="E44" s="94"/>
      <c r="F44" s="94"/>
      <c r="G44" s="85"/>
      <c r="H44" s="63"/>
    </row>
    <row r="45" spans="2:8" s="43" customFormat="1" ht="15.75">
      <c r="B45" s="94"/>
      <c r="C45" s="95"/>
      <c r="D45" s="94"/>
      <c r="E45" s="94"/>
      <c r="F45" s="94"/>
      <c r="G45" s="85"/>
      <c r="H45" s="63"/>
    </row>
    <row r="46" spans="2:8" s="43" customFormat="1" ht="15.75">
      <c r="B46" s="94"/>
      <c r="C46" s="95"/>
      <c r="D46" s="94"/>
      <c r="E46" s="94"/>
      <c r="F46" s="94"/>
      <c r="G46" s="85"/>
      <c r="H46" s="63"/>
    </row>
    <row r="47" spans="2:8" s="43" customFormat="1" ht="15.75">
      <c r="B47" s="94"/>
      <c r="C47" s="95"/>
      <c r="D47" s="94"/>
      <c r="E47" s="94"/>
      <c r="F47" s="94"/>
      <c r="G47" s="85"/>
      <c r="H47" s="63"/>
    </row>
    <row r="48" spans="2:8" ht="15">
      <c r="B48" s="98"/>
      <c r="C48" s="99"/>
      <c r="D48" s="98"/>
      <c r="E48" s="98"/>
      <c r="F48" s="98"/>
      <c r="G48" s="100"/>
      <c r="H48" s="101"/>
    </row>
    <row r="49" spans="2:8" ht="15">
      <c r="B49" s="98"/>
      <c r="C49" s="99"/>
      <c r="D49" s="98"/>
      <c r="E49" s="98"/>
      <c r="F49" s="98"/>
      <c r="G49" s="100"/>
      <c r="H49" s="101"/>
    </row>
    <row r="50" spans="2:8" ht="15">
      <c r="B50" s="98"/>
      <c r="C50" s="99"/>
      <c r="D50" s="98"/>
      <c r="E50" s="98"/>
      <c r="F50" s="98"/>
      <c r="G50" s="100"/>
      <c r="H50" s="101"/>
    </row>
    <row r="51" spans="2:8" ht="15">
      <c r="B51" s="98"/>
      <c r="C51" s="99"/>
      <c r="D51" s="98"/>
      <c r="E51" s="98"/>
      <c r="F51" s="98"/>
      <c r="G51" s="100"/>
      <c r="H51" s="101"/>
    </row>
    <row r="52" ht="12.75">
      <c r="G52" s="100"/>
    </row>
    <row r="53" ht="12.75">
      <c r="G53" s="100"/>
    </row>
    <row r="54" ht="12.75">
      <c r="G54" s="100"/>
    </row>
    <row r="55" ht="12.75">
      <c r="G55" s="100"/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  <row r="68" ht="12.75">
      <c r="G68" s="100"/>
    </row>
    <row r="69" ht="12.75">
      <c r="G69" s="100"/>
    </row>
    <row r="70" ht="12.75">
      <c r="G70" s="100"/>
    </row>
    <row r="71" ht="12.75">
      <c r="G71" s="100"/>
    </row>
    <row r="72" ht="12.75">
      <c r="G72" s="100"/>
    </row>
    <row r="73" ht="12.75">
      <c r="G73" s="100"/>
    </row>
    <row r="74" ht="12.75">
      <c r="G74" s="100"/>
    </row>
    <row r="75" ht="12.75">
      <c r="G75" s="100"/>
    </row>
    <row r="76" ht="12.75">
      <c r="G76" s="100"/>
    </row>
    <row r="77" ht="12.75">
      <c r="G77" s="100"/>
    </row>
    <row r="78" ht="12.75">
      <c r="G78" s="100"/>
    </row>
    <row r="79" ht="12.75">
      <c r="G79" s="100"/>
    </row>
    <row r="80" ht="12.75">
      <c r="G80" s="100"/>
    </row>
    <row r="81" ht="12.75">
      <c r="G81" s="100"/>
    </row>
    <row r="82" ht="12.75">
      <c r="G82" s="100"/>
    </row>
    <row r="83" ht="12.75">
      <c r="G83" s="100"/>
    </row>
    <row r="84" ht="12.75">
      <c r="G84" s="100"/>
    </row>
    <row r="85" ht="12.75">
      <c r="G85" s="100"/>
    </row>
    <row r="86" ht="12.75">
      <c r="G86" s="100"/>
    </row>
    <row r="87" ht="12.75">
      <c r="G87" s="100"/>
    </row>
    <row r="88" ht="12.75">
      <c r="G88" s="100"/>
    </row>
    <row r="89" ht="12.75">
      <c r="G89" s="100"/>
    </row>
    <row r="90" ht="12.75">
      <c r="G90" s="100"/>
    </row>
    <row r="91" ht="12.75">
      <c r="G91" s="100"/>
    </row>
    <row r="92" ht="12.75">
      <c r="G92" s="100"/>
    </row>
    <row r="93" ht="12.75">
      <c r="G93" s="100"/>
    </row>
    <row r="94" ht="12.75">
      <c r="G94" s="100"/>
    </row>
    <row r="95" ht="12.75">
      <c r="G95" s="100"/>
    </row>
    <row r="96" ht="12.75">
      <c r="G96" s="100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2003-05-21T22:46:01Z</cp:lastPrinted>
  <dcterms:created xsi:type="dcterms:W3CDTF">2003-05-13T16:36:32Z</dcterms:created>
  <dcterms:modified xsi:type="dcterms:W3CDTF">2003-06-04T20:43:05Z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1627023604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