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codeName="ThisWorkbook" defaultThemeVersion="124226"/>
  <bookViews>
    <workbookView xWindow="480" yWindow="390" windowWidth="17460" windowHeight="787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<sst xmlns="http://schemas.openxmlformats.org/spreadsheetml/2006/main" count="701" uniqueCount="174">
  <si>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</si>
  <si>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</si>
  <si>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</si>
  <si>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</si>
  <si>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</si>
  <si>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</si>
  <si>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</si>
  <si>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</si>
  <si>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</si>
  <si>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</si>
  <si>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</si>
  <si>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</si>
  <si>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</si>
  <si>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</si>
  <si>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</si>
  <si>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</si>
  <si>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</si>
  <si>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</si>
  <si>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</si>
  <si>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</si>
  <si>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</si>
  <si>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</si>
  <si>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</si>
  <si>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</si>
  <si>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</si>
  <si>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</si>
  <si>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</si>
  <si>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</si>
  <si>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</si>
  <si>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</si>
  <si>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</si>
  <si>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</si>
  <si>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</si>
  <si>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</si>
  <si>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</si>
  <si>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</si>
  <si>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</si>
  <si>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</si>
  <si>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</si>
  <si>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</si>
  <si>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</si>
  <si>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</si>
  <si>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</si>
  <si>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</si>
  <si>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</si>
  <si>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</si>
  <si>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</si>
  <si>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</si>
  <si>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</si>
  <si>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</si>
  <si>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</si>
  <si>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</si>
  <si>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</si>
  <si>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</si>
  <si>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</si>
  <si>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</si>
  <si>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</si>
  <si>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</si>
  <si>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</si>
  <si>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</si>
  <si>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</si>
  <si>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</si>
  <si>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</si>
  <si>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</si>
  <si>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</si>
  <si>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</si>
  <si>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</si>
  <si>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</si>
  <si>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</si>
  <si>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</si>
  <si>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</si>
  <si>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</si>
  <si>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</si>
  <si>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</si>
  <si>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</si>
  <si>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</si>
  <si>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</si>
  <si>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</si>
  <si>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</si>
  <si>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</si>
  <si>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</si>
  <si>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</si>
  <si>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</si>
  <si>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</si>
  <si>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</si>
  <si>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</si>
  <si>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</si>
  <si>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</si>
  <si>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</si>
  <si>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</si>
  <si>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</si>
  <si>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</si>
  <si>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</si>
  <si>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</si>
  <si>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</si>
  <si>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</si>
  <si>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</si>
  <si>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</si>
  <si>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</si>
  <si>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</si>
  <si>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</si>
  <si>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</si>
  <si>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</si>
  <si>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</si>
  <si>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</si>
  <si>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</si>
  <si>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</si>
  <si>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</si>
  <si>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</si>
  <si>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</si>
  <si>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</si>
  <si>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</si>
  <si>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</si>
  <si>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</si>
  <si>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</si>
  <si>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</si>
  <si>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</si>
  <si>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</si>
  <si>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</si>
  <si>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</si>
  <si>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</si>
  <si>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</si>
  <si>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</si>
  <si>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</si>
  <si>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</si>
  <si>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</si>
  <si>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</si>
  <si>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</si>
  <si>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</si>
  <si>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</si>
  <si>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</si>
  <si>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</si>
  <si>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</si>
  <si>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</si>
  <si>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</si>
  <si>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</si>
  <si>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</si>
  <si>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</si>
  <si>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</si>
  <si>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</si>
  <si>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</si>
  <si>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</si>
  <si>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</si>
  <si>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</si>
  <si>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</si>
  <si>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</si>
  <si>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</si>
  <si>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</si>
  <si>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</si>
  <si>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</si>
  <si>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</si>
  <si>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</si>
  <si>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</si>
  <si>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</si>
  <si>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</si>
  <si>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</si>
  <si>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</si>
  <si>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Roads Division Property - Parcels 1524069062 and 1524069069 on Issaquah-Pine Lake Rd SE</t>
  </si>
  <si>
    <t>Sale of Roads Division Property on Issaquah-Pine Lake Rd SE</t>
  </si>
  <si>
    <t>DLS/Roads Services Division</t>
  </si>
  <si>
    <t>Sale</t>
  </si>
  <si>
    <t>Carolyn Mock / Amanda Tran</t>
  </si>
  <si>
    <t>Stand Alone</t>
  </si>
  <si>
    <t>9/22/20</t>
  </si>
  <si>
    <t>Roads Services</t>
  </si>
  <si>
    <t>DLS</t>
  </si>
  <si>
    <t>An NPV analysis was not performed because this is a sale of property deemed surplus to county needs.</t>
  </si>
  <si>
    <t>39512 - Sale of Real Property</t>
  </si>
  <si>
    <t>0000000</t>
  </si>
  <si>
    <t>RES Labor</t>
  </si>
  <si>
    <t>- Sale of the parcels will save King County annual assessments of $416 and relieve the county of liability and maintenance costs.</t>
  </si>
  <si>
    <t>Appraisal</t>
  </si>
  <si>
    <t>Sid Bender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</si>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</sst>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8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14" fontId="21" fillId="0" borderId="0" xfId="0" applyNumberFormat="1" applyFont="1" applyFill="1" applyBorder="1" applyAlignment="1">
      <alignment horizontal="left"/>
    </xf>
    <xf numFmtId="0" fontId="1" fillId="0" borderId="50" xfId="0" applyFont="1" applyBorder="1" applyAlignment="1">
      <alignment horizontal="center"/>
    </xf>
    <xf numFmtId="0" fontId="0" fillId="0" borderId="21" xfId="0" applyBorder="1"/>
    <xf numFmtId="166" fontId="2" fillId="0" borderId="54" xfId="16" applyNumberFormat="1" applyFont="1" applyBorder="1"/>
    <xf numFmtId="166" fontId="2" fillId="0" borderId="14" xfId="16" applyNumberFormat="1" applyFont="1" applyBorder="1"/>
    <xf numFmtId="0" fontId="0" fillId="0" borderId="15" xfId="0" applyBorder="1"/>
    <xf numFmtId="0" fontId="0" fillId="0" borderId="5" xfId="0" applyBorder="1"/>
    <xf numFmtId="0" fontId="0" fillId="0" borderId="51" xfId="0" applyBorder="1"/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5" xfId="0" applyFont="1" applyBorder="1"/>
    <xf numFmtId="0" fontId="21" fillId="0" borderId="56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8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14" fillId="6" borderId="58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9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60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 vertical="center" wrapText="1"/>
    </xf>
    <xf numFmtId="3" fontId="1" fillId="0" borderId="57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9" xfId="16" applyNumberFormat="1" applyFont="1" applyBorder="1" applyAlignment="1">
      <alignment horizontal="center"/>
    </xf>
    <xf numFmtId="0" fontId="21" fillId="0" borderId="60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21" fillId="0" borderId="64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21" fillId="0" borderId="66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7" xfId="16" applyNumberFormat="1" applyFont="1" applyBorder="1"/>
    <xf numFmtId="166" fontId="2" fillId="0" borderId="1" xfId="16" applyNumberFormat="1" applyFont="1" applyBorder="1"/>
    <xf numFmtId="166" fontId="2" fillId="0" borderId="68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50">
      <selection activeCell="C36" sqref="C36:M36"/>
    </sheetView>
  </sheetViews>
  <sheetFormatPr defaultColWidth="9.28125" defaultRowHeight="12.75"/>
  <cols>
    <col min="1" max="1" width="2.00390625" style="105" customWidth="1"/>
    <col min="2" max="2" width="2.7109375" style="105" customWidth="1"/>
    <col min="3" max="3" width="41.7109375" style="105" customWidth="1"/>
    <col min="4" max="4" width="12.7109375" style="105" customWidth="1"/>
    <col min="5" max="5" width="63.28125" style="105" customWidth="1"/>
    <col min="6" max="6" width="21.7109375" style="105" customWidth="1"/>
    <col min="7" max="7" width="15.7109375" style="105" customWidth="1"/>
    <col min="8" max="8" width="15.28125" style="105" customWidth="1"/>
    <col min="9" max="9" width="17.28125" style="105" customWidth="1"/>
    <col min="10" max="12" width="14.7109375" style="105" customWidth="1"/>
    <col min="13" max="14" width="13.7109375" style="105" customWidth="1"/>
    <col min="15" max="15" width="3.00390625" style="105" customWidth="1"/>
    <col min="16" max="16384" width="9.28125" style="105" customWidth="1"/>
  </cols>
  <sheetData>
    <row r="1" ht="18">
      <c r="C1" s="107"/>
    </row>
    <row r="2" spans="3:14" ht="23.25">
      <c r="C2" s="379" t="s">
        <v>60</v>
      </c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>
      <c r="B11" s="210"/>
      <c r="C11" s="237" t="s">
        <v>0</v>
      </c>
      <c r="D11" s="363" t="s">
        <v>76</v>
      </c>
      <c r="E11" s="363"/>
      <c r="F11" s="364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>
      <c r="B12" s="210"/>
      <c r="C12" s="238" t="s">
        <v>1</v>
      </c>
      <c r="D12" s="357" t="s">
        <v>75</v>
      </c>
      <c r="E12" s="357"/>
      <c r="F12" s="358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>
      <c r="B13" s="210"/>
      <c r="C13" s="238" t="s">
        <v>10</v>
      </c>
      <c r="D13" s="357" t="s">
        <v>74</v>
      </c>
      <c r="E13" s="357"/>
      <c r="F13" s="358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>
      <c r="B14" s="210"/>
      <c r="C14" s="238" t="s">
        <v>9</v>
      </c>
      <c r="D14" s="373" t="s">
        <v>73</v>
      </c>
      <c r="E14" s="357"/>
      <c r="F14" s="358"/>
      <c r="G14" s="138" t="s">
        <v>162</v>
      </c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>
      <c r="B15" s="210"/>
      <c r="C15" s="239" t="s">
        <v>2</v>
      </c>
      <c r="D15" s="357" t="s">
        <v>72</v>
      </c>
      <c r="E15" s="357"/>
      <c r="F15" s="358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7" t="s">
        <v>103</v>
      </c>
      <c r="E16" s="357"/>
      <c r="F16" s="240"/>
      <c r="G16" s="187" t="s">
        <v>163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7" t="s">
        <v>69</v>
      </c>
      <c r="E17" s="357"/>
      <c r="F17" s="358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.75" thickBot="1">
      <c r="B18" s="210"/>
      <c r="C18" s="242" t="s">
        <v>27</v>
      </c>
      <c r="D18" s="363" t="s">
        <v>70</v>
      </c>
      <c r="E18" s="363"/>
      <c r="F18" s="364"/>
      <c r="G18" s="142">
        <v>550000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.75" thickBot="1">
      <c r="B19" s="210"/>
      <c r="C19" s="242" t="s">
        <v>38</v>
      </c>
      <c r="D19" s="363" t="s">
        <v>139</v>
      </c>
      <c r="E19" s="363"/>
      <c r="F19" s="364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81" t="s">
        <v>34</v>
      </c>
      <c r="H20" s="381"/>
      <c r="I20" s="381"/>
      <c r="J20" s="246" t="s">
        <v>35</v>
      </c>
      <c r="K20" s="247" t="s">
        <v>5</v>
      </c>
      <c r="L20" s="247" t="s">
        <v>104</v>
      </c>
      <c r="O20" s="211"/>
    </row>
    <row r="21" spans="2:15" ht="15.75" thickBot="1">
      <c r="B21" s="210"/>
      <c r="C21" s="243" t="s">
        <v>61</v>
      </c>
      <c r="D21" s="245" t="s">
        <v>71</v>
      </c>
      <c r="E21" s="245"/>
      <c r="F21" s="245"/>
      <c r="G21" s="143" t="s">
        <v>164</v>
      </c>
      <c r="H21" s="144"/>
      <c r="I21" s="145"/>
      <c r="J21" s="146"/>
      <c r="K21" s="146" t="s">
        <v>165</v>
      </c>
      <c r="L21" s="146">
        <v>3860</v>
      </c>
      <c r="O21" s="211"/>
    </row>
    <row r="22" spans="2:15" ht="15.7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.7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.7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.7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.7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.75" thickBot="1">
      <c r="B29" s="210"/>
      <c r="C29" s="243" t="s">
        <v>62</v>
      </c>
      <c r="D29" s="245" t="s">
        <v>102</v>
      </c>
      <c r="E29" s="244"/>
      <c r="F29" s="244"/>
      <c r="G29" s="186" t="s">
        <v>168</v>
      </c>
      <c r="H29" s="186"/>
      <c r="I29" s="186"/>
      <c r="M29" s="121"/>
      <c r="N29" s="121"/>
      <c r="O29" s="211"/>
    </row>
    <row r="30" spans="2:15" ht="15.7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.7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2" t="s">
        <v>125</v>
      </c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72" t="s">
        <v>144</v>
      </c>
      <c r="E39" s="372"/>
      <c r="F39" s="372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7" t="s">
        <v>77</v>
      </c>
      <c r="E40" s="377"/>
      <c r="F40" s="378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7" t="s">
        <v>78</v>
      </c>
      <c r="E41" s="377"/>
      <c r="F41" s="378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5" t="s">
        <v>166</v>
      </c>
      <c r="E43" s="366"/>
      <c r="F43" s="366"/>
      <c r="G43" s="366"/>
      <c r="H43" s="366"/>
      <c r="I43" s="367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8" t="s">
        <v>99</v>
      </c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.7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.7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.7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3" t="s">
        <v>20</v>
      </c>
      <c r="F57" s="383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.75" thickBot="1">
      <c r="B58" s="210"/>
      <c r="C58" s="157" t="s">
        <v>164</v>
      </c>
      <c r="D58" s="158" t="s">
        <v>50</v>
      </c>
      <c r="E58" s="359" t="s">
        <v>167</v>
      </c>
      <c r="F58" s="360"/>
      <c r="G58" s="151"/>
      <c r="H58" s="151">
        <f>+G18</f>
        <v>550000</v>
      </c>
      <c r="I58" s="151"/>
      <c r="J58" s="151"/>
      <c r="K58" s="151"/>
      <c r="L58" s="151"/>
      <c r="M58" s="151"/>
      <c r="N58" s="193"/>
      <c r="O58" s="211"/>
    </row>
    <row r="59" spans="2:15" ht="15.7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.7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.7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.7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.7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9" t="s">
        <v>84</v>
      </c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80"/>
      <c r="D69" s="380"/>
      <c r="E69" s="380"/>
      <c r="F69" s="380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7" t="s">
        <v>85</v>
      </c>
      <c r="F71" s="377"/>
      <c r="G71" s="377"/>
      <c r="H71" s="377"/>
      <c r="I71" s="377"/>
      <c r="J71" s="377"/>
      <c r="K71" s="377"/>
      <c r="L71" s="377"/>
      <c r="M71" s="377"/>
      <c r="N71" s="180"/>
      <c r="O71" s="211"/>
    </row>
    <row r="72" spans="2:15" ht="13.5" customHeight="1">
      <c r="B72" s="210"/>
      <c r="C72" s="268" t="s">
        <v>25</v>
      </c>
      <c r="D72" s="269"/>
      <c r="E72" s="361" t="s">
        <v>86</v>
      </c>
      <c r="F72" s="361"/>
      <c r="G72" s="361"/>
      <c r="H72" s="361"/>
      <c r="I72" s="361"/>
      <c r="J72" s="361"/>
      <c r="K72" s="361"/>
      <c r="L72" s="361"/>
      <c r="M72" s="361"/>
      <c r="N72" s="181"/>
      <c r="O72" s="211"/>
    </row>
    <row r="73" spans="2:15" ht="15">
      <c r="B73" s="210"/>
      <c r="C73" s="268" t="s">
        <v>53</v>
      </c>
      <c r="D73" s="269"/>
      <c r="E73" s="361" t="s">
        <v>87</v>
      </c>
      <c r="F73" s="362"/>
      <c r="G73" s="362"/>
      <c r="H73" s="362"/>
      <c r="I73" s="362"/>
      <c r="J73" s="362"/>
      <c r="K73" s="362"/>
      <c r="L73" s="362"/>
      <c r="M73" s="362"/>
      <c r="N73" s="179"/>
      <c r="O73" s="211"/>
    </row>
    <row r="74" spans="2:15" ht="15">
      <c r="B74" s="210"/>
      <c r="C74" s="371" t="s">
        <v>55</v>
      </c>
      <c r="D74" s="371"/>
      <c r="E74" s="361" t="s">
        <v>88</v>
      </c>
      <c r="F74" s="362"/>
      <c r="G74" s="362"/>
      <c r="H74" s="362"/>
      <c r="I74" s="362"/>
      <c r="J74" s="362"/>
      <c r="K74" s="362"/>
      <c r="L74" s="362"/>
      <c r="M74" s="362"/>
      <c r="N74" s="179"/>
      <c r="O74" s="211"/>
    </row>
    <row r="75" spans="2:15" ht="14.25" customHeight="1">
      <c r="B75" s="210"/>
      <c r="C75" s="375" t="s">
        <v>56</v>
      </c>
      <c r="D75" s="375"/>
      <c r="E75" s="361" t="s">
        <v>89</v>
      </c>
      <c r="F75" s="361"/>
      <c r="G75" s="361"/>
      <c r="H75" s="361"/>
      <c r="I75" s="361"/>
      <c r="J75" s="361"/>
      <c r="K75" s="361"/>
      <c r="L75" s="361"/>
      <c r="M75" s="361"/>
      <c r="N75" s="181"/>
      <c r="O75" s="211"/>
    </row>
    <row r="76" spans="2:15" ht="15">
      <c r="B76" s="210"/>
      <c r="C76" s="371" t="s">
        <v>57</v>
      </c>
      <c r="D76" s="371"/>
      <c r="E76" s="361"/>
      <c r="F76" s="362"/>
      <c r="G76" s="362"/>
      <c r="H76" s="362"/>
      <c r="I76" s="362"/>
      <c r="J76" s="362"/>
      <c r="K76" s="362"/>
      <c r="L76" s="362"/>
      <c r="M76" s="362"/>
      <c r="N76" s="179"/>
      <c r="O76" s="211"/>
    </row>
    <row r="77" spans="2:15" ht="15" customHeight="1">
      <c r="B77" s="210"/>
      <c r="C77" s="376" t="s">
        <v>26</v>
      </c>
      <c r="D77" s="376"/>
      <c r="E77" s="361" t="s">
        <v>90</v>
      </c>
      <c r="F77" s="362"/>
      <c r="G77" s="362"/>
      <c r="H77" s="362"/>
      <c r="I77" s="362"/>
      <c r="J77" s="362"/>
      <c r="K77" s="362"/>
      <c r="L77" s="362"/>
      <c r="M77" s="362"/>
      <c r="N77" s="179"/>
      <c r="O77" s="211"/>
    </row>
    <row r="78" spans="2:15" ht="1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164</v>
      </c>
      <c r="F80" s="121"/>
      <c r="G80" s="243" t="s">
        <v>11</v>
      </c>
      <c r="H80" s="119"/>
      <c r="I80" s="159">
        <v>0</v>
      </c>
      <c r="J80" s="121"/>
      <c r="K80" s="121"/>
      <c r="L80" s="121"/>
      <c r="M80" s="121"/>
      <c r="N80" s="121"/>
      <c r="O80" s="211"/>
    </row>
    <row r="81" spans="2:15" ht="44.25" thickBot="1">
      <c r="B81" s="210"/>
      <c r="C81" s="344" t="s">
        <v>40</v>
      </c>
      <c r="D81" s="344"/>
      <c r="E81" s="343" t="s">
        <v>22</v>
      </c>
      <c r="F81" s="343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>
      <c r="B82" s="210"/>
      <c r="C82" s="273" t="s">
        <v>21</v>
      </c>
      <c r="D82" s="274"/>
      <c r="E82" s="153" t="s">
        <v>169</v>
      </c>
      <c r="F82" s="154"/>
      <c r="G82" s="155"/>
      <c r="H82" s="151">
        <v>4328</v>
      </c>
      <c r="I82" s="152"/>
      <c r="J82" s="151"/>
      <c r="K82" s="151"/>
      <c r="L82" s="151"/>
      <c r="M82" s="151"/>
      <c r="N82" s="193"/>
      <c r="O82" s="211"/>
    </row>
    <row r="83" spans="2:15" ht="15.7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7" t="s">
        <v>55</v>
      </c>
      <c r="D85" s="348"/>
      <c r="E85" s="153" t="s">
        <v>171</v>
      </c>
      <c r="F85" s="154"/>
      <c r="G85" s="155"/>
      <c r="H85" s="151">
        <v>4500</v>
      </c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5" t="s">
        <v>56</v>
      </c>
      <c r="D86" s="346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7" t="s">
        <v>57</v>
      </c>
      <c r="D87" s="348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>
      <c r="B88" s="210"/>
      <c r="C88" s="349" t="s">
        <v>26</v>
      </c>
      <c r="D88" s="350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>
      <c r="B92" s="210"/>
      <c r="C92" s="344" t="s">
        <v>40</v>
      </c>
      <c r="D92" s="344"/>
      <c r="E92" s="343" t="s">
        <v>22</v>
      </c>
      <c r="F92" s="343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>
      <c r="B96" s="210"/>
      <c r="C96" s="347" t="s">
        <v>55</v>
      </c>
      <c r="D96" s="348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>
      <c r="B97" s="210"/>
      <c r="C97" s="345" t="s">
        <v>56</v>
      </c>
      <c r="D97" s="346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>
      <c r="B98" s="210"/>
      <c r="C98" s="347" t="s">
        <v>57</v>
      </c>
      <c r="D98" s="348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>
      <c r="B99" s="210"/>
      <c r="C99" s="349" t="s">
        <v>26</v>
      </c>
      <c r="D99" s="350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hidden="1" thickBot="1">
      <c r="B103" s="210"/>
      <c r="C103" s="344" t="s">
        <v>40</v>
      </c>
      <c r="D103" s="344"/>
      <c r="E103" s="343" t="s">
        <v>22</v>
      </c>
      <c r="F103" s="343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hidden="1" thickBot="1">
      <c r="B107" s="210"/>
      <c r="C107" s="347" t="s">
        <v>55</v>
      </c>
      <c r="D107" s="348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hidden="1" thickBot="1">
      <c r="B108" s="210"/>
      <c r="C108" s="345" t="s">
        <v>56</v>
      </c>
      <c r="D108" s="346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hidden="1" thickBot="1">
      <c r="B109" s="210"/>
      <c r="C109" s="347" t="s">
        <v>57</v>
      </c>
      <c r="D109" s="348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hidden="1" thickBot="1">
      <c r="B110" s="210"/>
      <c r="C110" s="349" t="s">
        <v>26</v>
      </c>
      <c r="D110" s="350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hidden="1" thickBot="1">
      <c r="B114" s="210"/>
      <c r="C114" s="344" t="s">
        <v>40</v>
      </c>
      <c r="D114" s="344"/>
      <c r="E114" s="343" t="s">
        <v>22</v>
      </c>
      <c r="F114" s="343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hidden="1" thickBot="1">
      <c r="B118" s="210"/>
      <c r="C118" s="353" t="s">
        <v>55</v>
      </c>
      <c r="D118" s="35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hidden="1" thickBot="1">
      <c r="B119" s="210"/>
      <c r="C119" s="351" t="s">
        <v>56</v>
      </c>
      <c r="D119" s="352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hidden="1" thickBot="1">
      <c r="B120" s="210"/>
      <c r="C120" s="353" t="s">
        <v>57</v>
      </c>
      <c r="D120" s="35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hidden="1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hidden="1" thickBot="1">
      <c r="B125" s="210"/>
      <c r="C125" s="344" t="s">
        <v>40</v>
      </c>
      <c r="D125" s="344"/>
      <c r="E125" s="343" t="s">
        <v>22</v>
      </c>
      <c r="F125" s="343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hidden="1" thickBot="1">
      <c r="B129" s="210"/>
      <c r="C129" s="353" t="s">
        <v>55</v>
      </c>
      <c r="D129" s="35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hidden="1" thickBot="1">
      <c r="B130" s="210"/>
      <c r="C130" s="351" t="s">
        <v>56</v>
      </c>
      <c r="D130" s="352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hidden="1" thickBot="1">
      <c r="B131" s="210"/>
      <c r="C131" s="353" t="s">
        <v>57</v>
      </c>
      <c r="D131" s="35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hidden="1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hidden="1" thickBot="1">
      <c r="B136" s="210"/>
      <c r="C136" s="344" t="s">
        <v>40</v>
      </c>
      <c r="D136" s="344"/>
      <c r="E136" s="343" t="s">
        <v>22</v>
      </c>
      <c r="F136" s="343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hidden="1" thickBot="1">
      <c r="B140" s="210"/>
      <c r="C140" s="353" t="s">
        <v>55</v>
      </c>
      <c r="D140" s="35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hidden="1" thickBot="1">
      <c r="B141" s="210"/>
      <c r="C141" s="351" t="s">
        <v>56</v>
      </c>
      <c r="D141" s="352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hidden="1" thickBot="1">
      <c r="B142" s="210"/>
      <c r="C142" s="353" t="s">
        <v>57</v>
      </c>
      <c r="D142" s="35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hidden="1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62" t="s">
        <v>100</v>
      </c>
      <c r="D148" s="362"/>
      <c r="E148" s="362"/>
      <c r="F148" s="362"/>
      <c r="G148" s="362"/>
      <c r="H148" s="362"/>
      <c r="I148" s="362"/>
      <c r="J148" s="362"/>
      <c r="K148" s="362"/>
      <c r="L148" s="362"/>
      <c r="M148" s="362"/>
      <c r="N148" s="179"/>
      <c r="O148" s="224"/>
      <c r="P148" s="225"/>
      <c r="Q148" s="225"/>
    </row>
    <row r="149" spans="2:17" ht="12.75" customHeight="1">
      <c r="B149" s="210"/>
      <c r="C149" s="362" t="s">
        <v>132</v>
      </c>
      <c r="D149" s="362"/>
      <c r="E149" s="362"/>
      <c r="F149" s="362"/>
      <c r="G149" s="362"/>
      <c r="H149" s="362"/>
      <c r="I149" s="362"/>
      <c r="J149" s="362"/>
      <c r="K149" s="362"/>
      <c r="L149" s="362"/>
      <c r="M149" s="362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5">
      <c r="B155" s="210"/>
      <c r="C155" s="374" t="s">
        <v>18</v>
      </c>
      <c r="D155" s="374" t="s">
        <v>39</v>
      </c>
      <c r="E155" s="384" t="s">
        <v>23</v>
      </c>
      <c r="F155" s="384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30.75" thickBot="1">
      <c r="B156" s="210"/>
      <c r="C156" s="343"/>
      <c r="D156" s="343"/>
      <c r="E156" s="385"/>
      <c r="F156" s="385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7" t="s">
        <v>149</v>
      </c>
      <c r="G171" s="388"/>
      <c r="H171" s="388"/>
      <c r="I171" s="388"/>
      <c r="J171" s="388"/>
      <c r="K171" s="388"/>
      <c r="L171" s="388"/>
      <c r="M171" s="388"/>
      <c r="N171" s="38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2" t="s">
        <v>155</v>
      </c>
      <c r="D173" s="362"/>
      <c r="E173" s="362"/>
      <c r="F173" s="362"/>
      <c r="G173" s="362"/>
      <c r="H173" s="362"/>
      <c r="I173" s="362"/>
      <c r="J173" s="362"/>
      <c r="K173" s="362"/>
      <c r="L173" s="362"/>
      <c r="M173" s="362"/>
      <c r="N173" s="179"/>
      <c r="O173" s="224"/>
    </row>
    <row r="174" spans="2:15" ht="34.5" customHeight="1" thickBot="1">
      <c r="B174" s="210"/>
      <c r="C174" s="390" t="s">
        <v>170</v>
      </c>
      <c r="D174" s="391"/>
      <c r="E174" s="391"/>
      <c r="F174" s="391"/>
      <c r="G174" s="391"/>
      <c r="H174" s="391"/>
      <c r="I174" s="391"/>
      <c r="J174" s="391"/>
      <c r="K174" s="391"/>
      <c r="L174" s="391"/>
      <c r="M174" s="391"/>
      <c r="N174" s="392"/>
      <c r="O174" s="224"/>
    </row>
    <row r="175" spans="2:15" ht="34.5" customHeight="1" thickBot="1">
      <c r="B175" s="210"/>
      <c r="C175" s="393" t="s">
        <v>123</v>
      </c>
      <c r="D175" s="394"/>
      <c r="E175" s="394"/>
      <c r="F175" s="394"/>
      <c r="G175" s="394"/>
      <c r="H175" s="394"/>
      <c r="I175" s="394"/>
      <c r="J175" s="394"/>
      <c r="K175" s="394"/>
      <c r="L175" s="394"/>
      <c r="M175" s="394"/>
      <c r="N175" s="395"/>
      <c r="O175" s="224"/>
    </row>
    <row r="176" spans="2:15" ht="34.5" customHeight="1" thickBot="1">
      <c r="B176" s="210"/>
      <c r="C176" s="393" t="s">
        <v>123</v>
      </c>
      <c r="D176" s="394"/>
      <c r="E176" s="394"/>
      <c r="F176" s="394"/>
      <c r="G176" s="394"/>
      <c r="H176" s="394"/>
      <c r="I176" s="394"/>
      <c r="J176" s="394"/>
      <c r="K176" s="394"/>
      <c r="L176" s="394"/>
      <c r="M176" s="394"/>
      <c r="N176" s="395"/>
      <c r="O176" s="224"/>
    </row>
    <row r="177" spans="2:15" ht="34.5" customHeight="1" thickBot="1">
      <c r="B177" s="210"/>
      <c r="C177" s="393" t="s">
        <v>123</v>
      </c>
      <c r="D177" s="394"/>
      <c r="E177" s="394"/>
      <c r="F177" s="394"/>
      <c r="G177" s="394"/>
      <c r="H177" s="394"/>
      <c r="I177" s="394"/>
      <c r="J177" s="394"/>
      <c r="K177" s="394"/>
      <c r="L177" s="394"/>
      <c r="M177" s="394"/>
      <c r="N177" s="395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62" t="s">
        <v>156</v>
      </c>
      <c r="D179" s="362"/>
      <c r="E179" s="362"/>
      <c r="F179" s="362"/>
      <c r="G179" s="362"/>
      <c r="H179" s="362"/>
      <c r="I179" s="362"/>
      <c r="J179" s="362"/>
      <c r="K179" s="362"/>
      <c r="L179" s="362"/>
      <c r="M179" s="362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86"/>
      <c r="D202" s="386"/>
      <c r="E202" s="386"/>
      <c r="F202" s="386"/>
      <c r="G202" s="386"/>
      <c r="H202" s="386"/>
      <c r="I202" s="386"/>
      <c r="J202" s="386"/>
      <c r="K202" s="386"/>
      <c r="L202" s="386"/>
      <c r="M202" s="386"/>
      <c r="N202" s="386"/>
      <c r="O202" s="386"/>
      <c r="P202" s="386"/>
      <c r="Q202" s="38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0000000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49">
      <selection activeCell="B112" sqref="B112:S112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1.7109375" style="0" customWidth="1"/>
    <col min="4" max="4" width="9.421875" style="0" customWidth="1"/>
    <col min="5" max="5" width="12.28125" style="0" customWidth="1"/>
    <col min="6" max="6" width="11.57421875" style="0" customWidth="1"/>
    <col min="7" max="7" width="9.710937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28125" style="0" customWidth="1"/>
    <col min="20" max="20" width="18.7109375" style="0" customWidth="1"/>
  </cols>
  <sheetData>
    <row r="1" spans="1:20" ht="18.75">
      <c r="A1" s="424" t="s">
        <v>49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6" t="s">
        <v>31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1"/>
    </row>
    <row r="4" spans="1:20" ht="3" customHeight="1" thickBot="1" thickTop="1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1"/>
    </row>
    <row r="5" spans="1:19" ht="14.25">
      <c r="A5" s="421" t="s">
        <v>7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20"/>
    </row>
    <row r="6" spans="1:20" ht="14.25">
      <c r="A6" s="417" t="s">
        <v>0</v>
      </c>
      <c r="B6" s="418"/>
      <c r="C6" s="416" t="str">
        <f>IF('2a.  Simple Form Data Entry'!G11="","   ",'2a.  Simple Form Data Entry'!G11)</f>
        <v>Sale of Roads Division Property on Issaquah-Pine Lake Rd SE</v>
      </c>
      <c r="D6" s="416"/>
      <c r="E6" s="416"/>
      <c r="F6" s="416"/>
      <c r="G6" s="416"/>
      <c r="H6" s="416"/>
      <c r="I6" s="416"/>
      <c r="J6" s="416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22" t="s">
        <v>152</v>
      </c>
      <c r="B7" s="413"/>
      <c r="C7" s="423" t="str">
        <f>IF('2a.  Simple Form Data Entry'!G12="","   ",'2a.  Simple Form Data Entry'!G12)</f>
        <v>DLS/Roads Services Division</v>
      </c>
      <c r="D7" s="423"/>
      <c r="E7" s="423"/>
      <c r="F7" s="423"/>
      <c r="G7" s="423"/>
      <c r="H7" s="423"/>
      <c r="I7" s="423"/>
      <c r="J7" s="423"/>
      <c r="L7" s="102" t="s">
        <v>27</v>
      </c>
      <c r="M7" s="102"/>
      <c r="P7" s="73"/>
      <c r="Q7" s="73"/>
      <c r="R7" s="320">
        <f>'2a.  Simple Form Data Entry'!G18</f>
        <v>550000</v>
      </c>
      <c r="S7" s="54"/>
      <c r="T7" s="11"/>
    </row>
    <row r="8" spans="1:24" ht="13.5" customHeight="1">
      <c r="A8" s="414" t="s">
        <v>2</v>
      </c>
      <c r="B8" s="415"/>
      <c r="C8" s="292" t="str">
        <f>IF('2a.  Simple Form Data Entry'!G15="","   ",'2a.  Simple Form Data Entry'!G15)</f>
        <v>Carolyn Mock / Amanda Tran</v>
      </c>
      <c r="E8" s="292"/>
      <c r="F8" s="415" t="s">
        <v>8</v>
      </c>
      <c r="G8" s="415"/>
      <c r="H8" s="329" t="str">
        <f>IF('2a.  Simple Form Data Entry'!G15=""," ",'2a.  Simple Form Data Entry'!G16)</f>
        <v>9/22/20</v>
      </c>
      <c r="I8" s="292"/>
      <c r="J8" s="292"/>
      <c r="L8" s="413" t="s">
        <v>10</v>
      </c>
      <c r="M8" s="413"/>
      <c r="N8" s="413"/>
      <c r="O8" s="413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14" t="s">
        <v>3</v>
      </c>
      <c r="B9" s="415"/>
      <c r="C9" s="41" t="s">
        <v>172</v>
      </c>
      <c r="D9" s="292"/>
      <c r="E9" s="292"/>
      <c r="F9" s="415" t="s">
        <v>13</v>
      </c>
      <c r="G9" s="415"/>
      <c r="H9" s="335">
        <v>44211</v>
      </c>
      <c r="I9" s="292"/>
      <c r="J9" s="292"/>
      <c r="L9" s="413" t="s">
        <v>9</v>
      </c>
      <c r="M9" s="413"/>
      <c r="N9" s="413"/>
      <c r="O9" s="413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32" t="str">
        <f>IF('2a.  Simple Form Data Entry'!G10=""," ",'2a.  Simple Form Data Entry'!G10)</f>
        <v>Sale of Roads Division Property - Parcels 1524069062 and 1524069069 on Issaquah-Pine Lake Rd SE</v>
      </c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3"/>
      <c r="T10" s="11"/>
    </row>
    <row r="11" spans="1:20" ht="13.5" thickBot="1">
      <c r="A11" s="332"/>
      <c r="B11" s="333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6" t="s">
        <v>14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7" t="s">
        <v>32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1" t="s">
        <v>145</v>
      </c>
      <c r="B17" s="431"/>
      <c r="C17" s="431"/>
      <c r="D17" s="431"/>
      <c r="E17" s="428" t="str">
        <f>IF('2a.  Simple Form Data Entry'!G39="N","NA",'2a.  Simple Form Data Entry'!G40)</f>
        <v>NA</v>
      </c>
      <c r="F17" s="429"/>
      <c r="G17" s="430"/>
      <c r="H17" s="467" t="s">
        <v>153</v>
      </c>
      <c r="I17" s="468"/>
      <c r="J17" s="468"/>
      <c r="K17" s="468"/>
      <c r="L17" s="468"/>
      <c r="M17" s="468"/>
      <c r="N17" s="310"/>
      <c r="O17" s="464" t="str">
        <f>IF('2a.  Simple Form Data Entry'!G39="N","NA",'2a.  Simple Form Data Entry'!G41)</f>
        <v>NA</v>
      </c>
      <c r="P17" s="465"/>
      <c r="Q17" s="465"/>
      <c r="R17" s="465"/>
      <c r="S17" s="46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7" t="s">
        <v>33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2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33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4.25">
      <c r="A25" s="88" t="str">
        <f>IF('2a.  Simple Form Data Entry'!C58="","   ",'2a.  Simple Form Data Entry'!C58)</f>
        <v>Roads Services</v>
      </c>
      <c r="B25" s="78"/>
      <c r="C25" s="78"/>
      <c r="D25" s="177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DLS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3860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550000</v>
      </c>
      <c r="L25" s="337"/>
      <c r="M25" s="80">
        <f>'2a.  Simple Form Data Entry'!I58</f>
        <v>0</v>
      </c>
      <c r="N25" s="80">
        <f>'2a.  Simple Form Data Entry'!J58</f>
        <v>0</v>
      </c>
      <c r="O25" s="80">
        <f>J25+K25</f>
        <v>550000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0" ref="R25:R31">P25+Q25</f>
        <v>0</v>
      </c>
      <c r="S25" s="91">
        <f>'2a.  Simple Form Data Entry'!M58</f>
        <v>0</v>
      </c>
      <c r="T25" s="11"/>
    </row>
    <row r="26" spans="1:20" ht="14.2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1" ref="L26:L30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aca="true" t="shared" si="2" ref="O26:O30">M26+N26</f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0"/>
        <v>0</v>
      </c>
      <c r="S26" s="87">
        <f>'2a.  Simple Form Data Entry'!M59</f>
        <v>0</v>
      </c>
      <c r="T26" s="11"/>
    </row>
    <row r="27" spans="1:20" ht="14.2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1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2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0"/>
        <v>0</v>
      </c>
      <c r="S27" s="87">
        <f>'2a.  Simple Form Data Entry'!M60</f>
        <v>0</v>
      </c>
      <c r="T27" s="11"/>
    </row>
    <row r="28" spans="1:20" ht="14.2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1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2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0"/>
        <v>0</v>
      </c>
      <c r="S28" s="87">
        <f>'2a.  Simple Form Data Entry'!M61</f>
        <v>0</v>
      </c>
      <c r="T28" s="11"/>
    </row>
    <row r="29" spans="1:20" ht="14.2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1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2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0"/>
        <v>0</v>
      </c>
      <c r="S29" s="87">
        <f>'2a.  Simple Form Data Entry'!M62</f>
        <v>0</v>
      </c>
      <c r="T29" s="11"/>
    </row>
    <row r="30" spans="1:20" ht="14.2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1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2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0"/>
        <v>0</v>
      </c>
      <c r="S30" s="87">
        <f>'2a.  Simple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550000</v>
      </c>
      <c r="L31" s="56">
        <v>0</v>
      </c>
      <c r="M31" s="56">
        <f t="shared" si="3"/>
        <v>0</v>
      </c>
      <c r="N31" s="56">
        <f t="shared" si="3"/>
        <v>0</v>
      </c>
      <c r="O31" s="56">
        <f>SUM(O25:O30)</f>
        <v>550000</v>
      </c>
      <c r="P31" s="56">
        <f aca="true" t="shared" si="4" ref="P31:Q31">SUM(P25:P30)</f>
        <v>0</v>
      </c>
      <c r="Q31" s="56">
        <f t="shared" si="4"/>
        <v>0</v>
      </c>
      <c r="R31" s="56">
        <f t="shared" si="0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>
      <c r="A35" s="457" t="str">
        <f>IF('2a.  Simple Form Data Entry'!E80="","   ",'2a.  Simple Form Data Entry'!E80)</f>
        <v>Roads Services</v>
      </c>
      <c r="B35" s="458"/>
      <c r="C35" s="459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DLS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3860</v>
      </c>
      <c r="G35" s="79">
        <f>IF('2a.  Simple Form Data Entry'!I80="","   ",'2a.  Simple Form Data Entry'!I80)</f>
        <v>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4328</v>
      </c>
      <c r="L36" s="337" t="s">
        <v>173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J36+K36</f>
        <v>4328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337" t="s">
        <v>173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337" t="s">
        <v>173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9" t="s">
        <v>55</v>
      </c>
      <c r="C39" s="410"/>
      <c r="D39" s="45"/>
      <c r="E39" s="45"/>
      <c r="F39" s="45"/>
      <c r="G39" s="45"/>
      <c r="H39" s="200" t="str">
        <f>IF('2a.  Simple Form Data Entry'!E85="","  ",'2a.  Simple Form Data Entry'!E85)</f>
        <v>Appraisal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4500</v>
      </c>
      <c r="L39" s="337" t="s">
        <v>173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4500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6" t="s">
        <v>56</v>
      </c>
      <c r="C40" s="397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337" t="s">
        <v>173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9" t="s">
        <v>57</v>
      </c>
      <c r="C41" s="410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337" t="s">
        <v>173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8" t="s">
        <v>26</v>
      </c>
      <c r="C42" s="399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337" t="s">
        <v>173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7" ref="I43:S43">SUM(I36:I42)</f>
        <v>0</v>
      </c>
      <c r="J43" s="63">
        <f t="shared" si="7"/>
        <v>0</v>
      </c>
      <c r="K43" s="63">
        <f t="shared" si="7"/>
        <v>8828</v>
      </c>
      <c r="L43" s="337" t="s">
        <v>173</v>
      </c>
      <c r="M43" s="63">
        <f t="shared" si="7"/>
        <v>0</v>
      </c>
      <c r="N43" s="63">
        <f t="shared" si="7"/>
        <v>0</v>
      </c>
      <c r="O43" s="63">
        <f t="shared" si="5"/>
        <v>8828</v>
      </c>
      <c r="P43" s="63">
        <f aca="true" t="shared" si="8" ref="P43:Q43">SUM(P36:P42)</f>
        <v>0</v>
      </c>
      <c r="Q43" s="63">
        <f t="shared" si="8"/>
        <v>0</v>
      </c>
      <c r="R43" s="63">
        <f t="shared" si="6"/>
        <v>0</v>
      </c>
      <c r="S43" s="64">
        <f t="shared" si="7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>
      <c r="A45" s="400" t="str">
        <f>IF('2a.  Simple Form Data Entry'!E91="","   ",'2a.  Simple Form Data Entry'!E91)</f>
        <v xml:space="preserve">   </v>
      </c>
      <c r="B45" s="401"/>
      <c r="C45" s="402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337" t="s">
        <v>173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9" ref="O46:O77">J46+K46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0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337" t="s">
        <v>173</v>
      </c>
      <c r="M47" s="81">
        <f>'2a.  Simple Form Data Entry'!I94</f>
        <v>0</v>
      </c>
      <c r="N47" s="81">
        <f>'2a.  Simple Form Data Entry'!J94</f>
        <v>0</v>
      </c>
      <c r="O47" s="80">
        <f t="shared" si="9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0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337" t="s">
        <v>173</v>
      </c>
      <c r="M48" s="81">
        <f>'2a.  Simple Form Data Entry'!I95</f>
        <v>0</v>
      </c>
      <c r="N48" s="81">
        <f>'2a.  Simple Form Data Entry'!J95</f>
        <v>0</v>
      </c>
      <c r="O48" s="80">
        <f t="shared" si="9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0"/>
        <v>0</v>
      </c>
      <c r="S48" s="83">
        <f>'2a.  Simple Form Data Entry'!M95</f>
        <v>0</v>
      </c>
      <c r="T48" s="12"/>
    </row>
    <row r="49" spans="1:20" ht="13.5" customHeight="1">
      <c r="A49" s="19"/>
      <c r="B49" s="409" t="s">
        <v>55</v>
      </c>
      <c r="C49" s="410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337" t="s">
        <v>173</v>
      </c>
      <c r="M49" s="81">
        <f>'2a.  Simple Form Data Entry'!I96</f>
        <v>0</v>
      </c>
      <c r="N49" s="81">
        <f>'2a.  Simple Form Data Entry'!J96</f>
        <v>0</v>
      </c>
      <c r="O49" s="80">
        <f t="shared" si="9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0"/>
        <v>0</v>
      </c>
      <c r="S49" s="83">
        <f>'2a.  Simple Form Data Entry'!M96</f>
        <v>0</v>
      </c>
      <c r="T49" s="12"/>
    </row>
    <row r="50" spans="1:20" ht="13.5" customHeight="1">
      <c r="A50" s="19"/>
      <c r="B50" s="396" t="s">
        <v>56</v>
      </c>
      <c r="C50" s="397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337" t="s">
        <v>173</v>
      </c>
      <c r="M50" s="81">
        <f>'2a.  Simple Form Data Entry'!I97</f>
        <v>0</v>
      </c>
      <c r="N50" s="81">
        <f>'2a.  Simple Form Data Entry'!J97</f>
        <v>0</v>
      </c>
      <c r="O50" s="80">
        <f t="shared" si="9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0"/>
        <v>0</v>
      </c>
      <c r="S50" s="83">
        <f>'2a.  Simple Form Data Entry'!M97</f>
        <v>0</v>
      </c>
      <c r="T50" s="12"/>
    </row>
    <row r="51" spans="1:20" ht="13.5" customHeight="1">
      <c r="A51" s="19"/>
      <c r="B51" s="409" t="s">
        <v>57</v>
      </c>
      <c r="C51" s="410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337" t="s">
        <v>173</v>
      </c>
      <c r="M51" s="81">
        <f>'2a.  Simple Form Data Entry'!I98</f>
        <v>0</v>
      </c>
      <c r="N51" s="81">
        <f>'2a.  Simple Form Data Entry'!J98</f>
        <v>0</v>
      </c>
      <c r="O51" s="80">
        <f t="shared" si="9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0"/>
        <v>0</v>
      </c>
      <c r="S51" s="83">
        <f>'2a.  Simple Form Data Entry'!M98</f>
        <v>0</v>
      </c>
      <c r="T51" s="12"/>
    </row>
    <row r="52" spans="1:20" ht="13.5" customHeight="1">
      <c r="A52" s="19"/>
      <c r="B52" s="398" t="s">
        <v>26</v>
      </c>
      <c r="C52" s="399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340" t="s">
        <v>173</v>
      </c>
      <c r="M52" s="81">
        <f>'2a.  Simple Form Data Entry'!I99</f>
        <v>0</v>
      </c>
      <c r="N52" s="81">
        <f>'2a.  Simple Form Data Entry'!J99</f>
        <v>0</v>
      </c>
      <c r="O52" s="80">
        <f t="shared" si="9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0"/>
        <v>0</v>
      </c>
      <c r="S52" s="83">
        <f>'2a.  Simple Form Data Entry'!M99</f>
        <v>0</v>
      </c>
      <c r="T52" s="12"/>
    </row>
    <row r="53" spans="1:20" ht="14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1" ref="I53:S53">SUM(I46:I52)</f>
        <v>0</v>
      </c>
      <c r="J53" s="63">
        <f t="shared" si="11"/>
        <v>0</v>
      </c>
      <c r="K53" s="338">
        <f t="shared" si="11"/>
        <v>0</v>
      </c>
      <c r="L53" s="340" t="s">
        <v>173</v>
      </c>
      <c r="M53" s="339">
        <f t="shared" si="11"/>
        <v>0</v>
      </c>
      <c r="N53" s="63">
        <f t="shared" si="11"/>
        <v>0</v>
      </c>
      <c r="O53" s="63">
        <f t="shared" si="9"/>
        <v>0</v>
      </c>
      <c r="P53" s="63">
        <f aca="true" t="shared" si="12" ref="P53:Q53">SUM(P46:P52)</f>
        <v>0</v>
      </c>
      <c r="Q53" s="63">
        <f t="shared" si="12"/>
        <v>0</v>
      </c>
      <c r="R53" s="63">
        <f t="shared" si="10"/>
        <v>0</v>
      </c>
      <c r="S53" s="64">
        <f t="shared" si="11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1"/>
      <c r="L54" s="341"/>
      <c r="M54" s="42"/>
      <c r="N54" s="60"/>
      <c r="O54" s="80">
        <f t="shared" si="9"/>
        <v>0</v>
      </c>
      <c r="P54" s="60"/>
      <c r="Q54" s="60"/>
      <c r="R54" s="80">
        <f t="shared" si="10"/>
        <v>0</v>
      </c>
      <c r="S54" s="62"/>
      <c r="T54" s="12"/>
    </row>
    <row r="55" spans="1:20" ht="14.25" hidden="1">
      <c r="A55" s="400" t="str">
        <f>IF('2a.  Simple Form Data Entry'!E102="","   ",'2a.  Simple Form Data Entry'!E102)</f>
        <v xml:space="preserve">   </v>
      </c>
      <c r="B55" s="401"/>
      <c r="C55" s="402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M55" s="38"/>
      <c r="N55" s="38"/>
      <c r="O55" s="80">
        <f t="shared" si="9"/>
        <v>0</v>
      </c>
      <c r="P55" s="38"/>
      <c r="Q55" s="38"/>
      <c r="R55" s="80">
        <f t="shared" si="10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9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0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9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0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9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0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9" t="s">
        <v>55</v>
      </c>
      <c r="C59" s="410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9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0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6" t="s">
        <v>56</v>
      </c>
      <c r="C60" s="397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9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0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9" t="s">
        <v>57</v>
      </c>
      <c r="C61" s="410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9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0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8" t="s">
        <v>26</v>
      </c>
      <c r="C62" s="399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9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0"/>
        <v>0</v>
      </c>
      <c r="S62" s="83">
        <f>'2a.  Simple Form Data Entry'!M110</f>
        <v>0</v>
      </c>
      <c r="T62" s="12"/>
    </row>
    <row r="63" spans="1:20" ht="14.2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3" ref="I63:S63">SUM(I56:I62)</f>
        <v>0</v>
      </c>
      <c r="J63" s="63">
        <f t="shared" si="13"/>
        <v>0</v>
      </c>
      <c r="K63" s="63">
        <f t="shared" si="13"/>
        <v>0</v>
      </c>
      <c r="M63" s="63">
        <f t="shared" si="13"/>
        <v>0</v>
      </c>
      <c r="N63" s="63">
        <f t="shared" si="13"/>
        <v>0</v>
      </c>
      <c r="O63" s="80">
        <f t="shared" si="9"/>
        <v>0</v>
      </c>
      <c r="P63" s="63">
        <f aca="true" t="shared" si="14" ref="P63:Q63">SUM(P56:P62)</f>
        <v>0</v>
      </c>
      <c r="Q63" s="63">
        <f t="shared" si="14"/>
        <v>0</v>
      </c>
      <c r="R63" s="80">
        <f t="shared" si="10"/>
        <v>0</v>
      </c>
      <c r="S63" s="64">
        <f t="shared" si="13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M64" s="61"/>
      <c r="N64" s="60"/>
      <c r="O64" s="80">
        <f t="shared" si="9"/>
        <v>0</v>
      </c>
      <c r="P64" s="60"/>
      <c r="Q64" s="60"/>
      <c r="R64" s="80">
        <f t="shared" si="10"/>
        <v>0</v>
      </c>
      <c r="S64" s="62"/>
      <c r="T64" s="12"/>
    </row>
    <row r="65" spans="1:20" ht="14.25" hidden="1">
      <c r="A65" s="400" t="str">
        <f>IF('2a.  Simple Form Data Entry'!E113="","   ",'2a.  Simple Form Data Entry'!E113)</f>
        <v xml:space="preserve">   </v>
      </c>
      <c r="B65" s="401"/>
      <c r="C65" s="402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M65" s="38"/>
      <c r="N65" s="38"/>
      <c r="O65" s="80">
        <f t="shared" si="9"/>
        <v>0</v>
      </c>
      <c r="P65" s="38"/>
      <c r="Q65" s="38"/>
      <c r="R65" s="80">
        <f t="shared" si="10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9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0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9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0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9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0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9" t="s">
        <v>55</v>
      </c>
      <c r="C69" s="410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9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0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6" t="s">
        <v>56</v>
      </c>
      <c r="C70" s="397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9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0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9" t="s">
        <v>57</v>
      </c>
      <c r="C71" s="410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9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0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8" t="s">
        <v>26</v>
      </c>
      <c r="C72" s="399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9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0"/>
        <v>0</v>
      </c>
      <c r="S72" s="83">
        <f>'2a.  Simple Form Data Entry'!M121</f>
        <v>0</v>
      </c>
      <c r="T72" s="12"/>
    </row>
    <row r="73" spans="1:20" ht="14.2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5" ref="I73:S73">SUM(I66:I72)</f>
        <v>0</v>
      </c>
      <c r="J73" s="63">
        <f t="shared" si="15"/>
        <v>0</v>
      </c>
      <c r="K73" s="63">
        <f t="shared" si="15"/>
        <v>0</v>
      </c>
      <c r="M73" s="63">
        <f t="shared" si="15"/>
        <v>0</v>
      </c>
      <c r="N73" s="63">
        <f t="shared" si="15"/>
        <v>0</v>
      </c>
      <c r="O73" s="80">
        <f t="shared" si="9"/>
        <v>0</v>
      </c>
      <c r="P73" s="63">
        <f aca="true" t="shared" si="16" ref="P73:Q73">SUM(P66:P72)</f>
        <v>0</v>
      </c>
      <c r="Q73" s="63">
        <f t="shared" si="16"/>
        <v>0</v>
      </c>
      <c r="R73" s="80">
        <f t="shared" si="10"/>
        <v>0</v>
      </c>
      <c r="S73" s="64">
        <f t="shared" si="15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M74" s="61"/>
      <c r="N74" s="60"/>
      <c r="O74" s="80">
        <f t="shared" si="9"/>
        <v>0</v>
      </c>
      <c r="P74" s="60"/>
      <c r="Q74" s="60"/>
      <c r="R74" s="80">
        <f t="shared" si="10"/>
        <v>0</v>
      </c>
      <c r="S74" s="62"/>
      <c r="T74" s="12"/>
    </row>
    <row r="75" spans="1:20" ht="14.25" hidden="1">
      <c r="A75" s="400" t="str">
        <f>IF('2a.  Simple Form Data Entry'!E124="","   ",'2a.  Simple Form Data Entry'!E124)</f>
        <v xml:space="preserve">   </v>
      </c>
      <c r="B75" s="401"/>
      <c r="C75" s="402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M75" s="38"/>
      <c r="N75" s="38"/>
      <c r="O75" s="80">
        <f t="shared" si="9"/>
        <v>0</v>
      </c>
      <c r="P75" s="38"/>
      <c r="Q75" s="38"/>
      <c r="R75" s="80">
        <f t="shared" si="10"/>
        <v>0</v>
      </c>
      <c r="S75" s="39"/>
      <c r="T75" s="12"/>
    </row>
    <row r="76" spans="1:20" ht="14.2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9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0"/>
        <v>0</v>
      </c>
      <c r="S76" s="104">
        <f>'2a.  Simple Form Data Entry'!M126</f>
        <v>0</v>
      </c>
      <c r="T76" s="12"/>
    </row>
    <row r="77" spans="1:20" ht="14.2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9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0"/>
        <v>0</v>
      </c>
      <c r="S77" s="104">
        <f>'2a.  Simple Form Data Entry'!M127</f>
        <v>0</v>
      </c>
      <c r="T77" s="12"/>
    </row>
    <row r="78" spans="1:20" ht="14.2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M78" s="81">
        <f>'2a.  Simple Form Data Entry'!I128</f>
        <v>0</v>
      </c>
      <c r="N78" s="81">
        <f>'2a.  Simple Form Data Entry'!J128</f>
        <v>0</v>
      </c>
      <c r="O78" s="80">
        <f aca="true" t="shared" si="17" ref="O78:O95">J78+K78</f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0"/>
        <v>0</v>
      </c>
      <c r="S78" s="104">
        <f>'2a.  Simple Form Data Entry'!M128</f>
        <v>0</v>
      </c>
      <c r="T78" s="12"/>
    </row>
    <row r="79" spans="1:20" ht="14.25" hidden="1">
      <c r="A79" s="19"/>
      <c r="B79" s="409" t="s">
        <v>55</v>
      </c>
      <c r="C79" s="410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7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0"/>
        <v>0</v>
      </c>
      <c r="S79" s="104">
        <f>'2a.  Simple Form Data Entry'!M129</f>
        <v>0</v>
      </c>
      <c r="T79" s="12"/>
    </row>
    <row r="80" spans="1:20" ht="14.25" hidden="1">
      <c r="A80" s="19"/>
      <c r="B80" s="396" t="s">
        <v>56</v>
      </c>
      <c r="C80" s="397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7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0"/>
        <v>0</v>
      </c>
      <c r="S80" s="104">
        <f>'2a.  Simple Form Data Entry'!M130</f>
        <v>0</v>
      </c>
      <c r="T80" s="12"/>
    </row>
    <row r="81" spans="1:20" ht="14.25" hidden="1">
      <c r="A81" s="19"/>
      <c r="B81" s="409" t="s">
        <v>57</v>
      </c>
      <c r="C81" s="410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7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0"/>
        <v>0</v>
      </c>
      <c r="S81" s="104">
        <f>'2a.  Simple Form Data Entry'!M131</f>
        <v>0</v>
      </c>
      <c r="T81" s="12"/>
    </row>
    <row r="82" spans="1:20" ht="14.25" hidden="1">
      <c r="A82" s="19"/>
      <c r="B82" s="398" t="s">
        <v>26</v>
      </c>
      <c r="C82" s="399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7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0"/>
        <v>0</v>
      </c>
      <c r="S82" s="104">
        <f>'2a.  Simple Form Data Entry'!M132</f>
        <v>0</v>
      </c>
      <c r="T82" s="12"/>
    </row>
    <row r="83" spans="1:20" ht="14.2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8" ref="I83:S83">SUM(I76:I82)</f>
        <v>0</v>
      </c>
      <c r="J83" s="63">
        <f t="shared" si="18"/>
        <v>0</v>
      </c>
      <c r="K83" s="63">
        <f t="shared" si="18"/>
        <v>0</v>
      </c>
      <c r="M83" s="63">
        <f t="shared" si="18"/>
        <v>0</v>
      </c>
      <c r="N83" s="63">
        <f t="shared" si="18"/>
        <v>0</v>
      </c>
      <c r="O83" s="80">
        <f t="shared" si="17"/>
        <v>0</v>
      </c>
      <c r="P83" s="63">
        <f aca="true" t="shared" si="19" ref="P83:Q83">SUM(P76:P82)</f>
        <v>0</v>
      </c>
      <c r="Q83" s="63">
        <f t="shared" si="19"/>
        <v>0</v>
      </c>
      <c r="R83" s="80">
        <f t="shared" si="10"/>
        <v>0</v>
      </c>
      <c r="S83" s="64">
        <f t="shared" si="18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M84" s="61"/>
      <c r="N84" s="60"/>
      <c r="O84" s="80">
        <f t="shared" si="17"/>
        <v>0</v>
      </c>
      <c r="P84" s="60"/>
      <c r="Q84" s="60"/>
      <c r="R84" s="80">
        <f t="shared" si="10"/>
        <v>0</v>
      </c>
      <c r="S84" s="62"/>
      <c r="T84" s="12"/>
    </row>
    <row r="85" spans="1:20" ht="14.25" hidden="1">
      <c r="A85" s="400" t="str">
        <f>IF('2a.  Simple Form Data Entry'!E135="","   ",'2a.  Simple Form Data Entry'!E135)</f>
        <v xml:space="preserve">   </v>
      </c>
      <c r="B85" s="401"/>
      <c r="C85" s="402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M85" s="38"/>
      <c r="N85" s="38"/>
      <c r="O85" s="80">
        <f t="shared" si="17"/>
        <v>0</v>
      </c>
      <c r="P85" s="38"/>
      <c r="Q85" s="38"/>
      <c r="R85" s="80">
        <f t="shared" si="10"/>
        <v>0</v>
      </c>
      <c r="S85" s="39"/>
      <c r="T85" s="12"/>
    </row>
    <row r="86" spans="1:20" ht="14.2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7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0"/>
        <v>0</v>
      </c>
      <c r="S86" s="104">
        <f>'2a.  Simple Form Data Entry'!M137</f>
        <v>0</v>
      </c>
      <c r="T86" s="12"/>
    </row>
    <row r="87" spans="1:20" ht="14.2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7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0"/>
        <v>0</v>
      </c>
      <c r="S87" s="104">
        <f>'2a.  Simple Form Data Entry'!M138</f>
        <v>0</v>
      </c>
      <c r="T87" s="12"/>
    </row>
    <row r="88" spans="1:20" ht="14.2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7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0"/>
        <v>0</v>
      </c>
      <c r="S88" s="104">
        <f>'2a.  Simple Form Data Entry'!M139</f>
        <v>0</v>
      </c>
      <c r="T88" s="12"/>
    </row>
    <row r="89" spans="1:20" ht="14.25" hidden="1">
      <c r="A89" s="19"/>
      <c r="B89" s="409" t="s">
        <v>55</v>
      </c>
      <c r="C89" s="410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7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0"/>
        <v>0</v>
      </c>
      <c r="S89" s="104">
        <f>'2a.  Simple Form Data Entry'!M140</f>
        <v>0</v>
      </c>
      <c r="T89" s="12"/>
    </row>
    <row r="90" spans="1:20" ht="14.25" hidden="1">
      <c r="A90" s="19"/>
      <c r="B90" s="396" t="s">
        <v>56</v>
      </c>
      <c r="C90" s="397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7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0"/>
        <v>0</v>
      </c>
      <c r="S90" s="104">
        <f>'2a.  Simple Form Data Entry'!M141</f>
        <v>0</v>
      </c>
      <c r="T90" s="12"/>
    </row>
    <row r="91" spans="1:20" ht="14.25" hidden="1">
      <c r="A91" s="19"/>
      <c r="B91" s="409" t="s">
        <v>57</v>
      </c>
      <c r="C91" s="410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7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0"/>
        <v>0</v>
      </c>
      <c r="S91" s="104">
        <f>'2a.  Simple Form Data Entry'!M142</f>
        <v>0</v>
      </c>
      <c r="T91" s="12"/>
    </row>
    <row r="92" spans="1:20" ht="14.25" hidden="1">
      <c r="A92" s="19"/>
      <c r="B92" s="398" t="s">
        <v>26</v>
      </c>
      <c r="C92" s="399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7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0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0" ref="I93:S93">SUM(I86:I92)</f>
        <v>0</v>
      </c>
      <c r="J93" s="63">
        <f t="shared" si="20"/>
        <v>0</v>
      </c>
      <c r="K93" s="63">
        <f t="shared" si="20"/>
        <v>0</v>
      </c>
      <c r="M93" s="63">
        <f t="shared" si="20"/>
        <v>0</v>
      </c>
      <c r="N93" s="63">
        <f t="shared" si="20"/>
        <v>0</v>
      </c>
      <c r="O93" s="80">
        <f t="shared" si="17"/>
        <v>0</v>
      </c>
      <c r="P93" s="63">
        <f aca="true" t="shared" si="21" ref="P93:Q93">SUM(P86:P92)</f>
        <v>0</v>
      </c>
      <c r="Q93" s="63">
        <f t="shared" si="21"/>
        <v>0</v>
      </c>
      <c r="R93" s="80">
        <f t="shared" si="10"/>
        <v>0</v>
      </c>
      <c r="S93" s="64">
        <f t="shared" si="20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M94" s="35"/>
      <c r="N94" s="34"/>
      <c r="O94" s="80">
        <f t="shared" si="17"/>
        <v>0</v>
      </c>
      <c r="P94" s="34"/>
      <c r="Q94" s="34"/>
      <c r="R94" s="80">
        <f t="shared" si="10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2" ref="I95:S95">I73+I63+I53+I43+I83+I93</f>
        <v>0</v>
      </c>
      <c r="J95" s="56">
        <f t="shared" si="22"/>
        <v>0</v>
      </c>
      <c r="K95" s="56">
        <f t="shared" si="22"/>
        <v>8828</v>
      </c>
      <c r="L95" s="342"/>
      <c r="M95" s="56">
        <f t="shared" si="22"/>
        <v>0</v>
      </c>
      <c r="N95" s="56">
        <f t="shared" si="22"/>
        <v>0</v>
      </c>
      <c r="O95" s="56">
        <f t="shared" si="17"/>
        <v>8828</v>
      </c>
      <c r="P95" s="56">
        <f aca="true" t="shared" si="23" ref="P95:Q95">P73+P63+P53+P43+P83+P93</f>
        <v>0</v>
      </c>
      <c r="Q95" s="56">
        <f t="shared" si="23"/>
        <v>0</v>
      </c>
      <c r="R95" s="56">
        <f t="shared" si="10"/>
        <v>0</v>
      </c>
      <c r="S95" s="65">
        <f t="shared" si="22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5" t="s">
        <v>15</v>
      </c>
      <c r="B97" s="425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03" t="s">
        <v>18</v>
      </c>
      <c r="B101" s="404"/>
      <c r="C101" s="405"/>
      <c r="D101" s="438" t="s">
        <v>19</v>
      </c>
      <c r="E101" s="438" t="s">
        <v>5</v>
      </c>
      <c r="F101" s="460" t="s">
        <v>104</v>
      </c>
      <c r="G101" s="438" t="s">
        <v>11</v>
      </c>
      <c r="H101" s="451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62" t="str">
        <f>CONCATENATE(O24," Appropriation Change")</f>
        <v>2021 / 2022 Appropriation Change</v>
      </c>
      <c r="P101" s="42"/>
      <c r="Q101" s="314"/>
      <c r="R101" s="444" t="s">
        <v>137</v>
      </c>
      <c r="S101" s="445"/>
      <c r="T101" s="42"/>
    </row>
    <row r="102" spans="1:20" ht="27.75" customHeight="1" thickBot="1">
      <c r="A102" s="406"/>
      <c r="B102" s="407"/>
      <c r="C102" s="408"/>
      <c r="D102" s="439"/>
      <c r="E102" s="439"/>
      <c r="F102" s="461"/>
      <c r="G102" s="439"/>
      <c r="H102" s="452"/>
      <c r="I102" s="316"/>
      <c r="J102" s="191" t="s">
        <v>24</v>
      </c>
      <c r="K102" s="287" t="str">
        <f>'2a.  Simple Form Data Entry'!H156</f>
        <v>Allocation Change</v>
      </c>
      <c r="L102" s="463"/>
      <c r="P102" s="42"/>
      <c r="Q102" s="314"/>
      <c r="R102" s="446"/>
      <c r="S102" s="447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40">
        <f>'2a.  Simple Form Data Entry'!J157</f>
        <v>0</v>
      </c>
      <c r="S103" s="441"/>
      <c r="T103" s="42"/>
    </row>
    <row r="104" spans="1:20" ht="14.2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4" ref="L104:L109">J104+K104</f>
        <v>0</v>
      </c>
      <c r="P104" s="42"/>
      <c r="Q104" s="313"/>
      <c r="R104" s="442">
        <f>'2a.  Simple Form Data Entry'!J158</f>
        <v>0</v>
      </c>
      <c r="S104" s="443"/>
      <c r="T104" s="42"/>
    </row>
    <row r="105" spans="1:20" ht="14.2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4"/>
        <v>0</v>
      </c>
      <c r="P105" s="42"/>
      <c r="Q105" s="304"/>
      <c r="R105" s="442">
        <f>'2a.  Simple Form Data Entry'!J159</f>
        <v>0</v>
      </c>
      <c r="S105" s="443"/>
      <c r="T105" s="42"/>
    </row>
    <row r="106" spans="1:20" ht="14.2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4"/>
        <v>0</v>
      </c>
      <c r="P106" s="42"/>
      <c r="Q106" s="304"/>
      <c r="R106" s="442">
        <f>'2a.  Simple Form Data Entry'!J160</f>
        <v>0</v>
      </c>
      <c r="S106" s="443"/>
      <c r="T106" s="42"/>
    </row>
    <row r="107" spans="1:20" ht="14.2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4"/>
        <v>0</v>
      </c>
      <c r="P107" s="42"/>
      <c r="Q107" s="304"/>
      <c r="R107" s="442">
        <f>'2a.  Simple Form Data Entry'!J161</f>
        <v>0</v>
      </c>
      <c r="S107" s="443"/>
      <c r="T107" s="42"/>
    </row>
    <row r="108" spans="1:20" ht="14.2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4"/>
        <v>0</v>
      </c>
      <c r="P108" s="42"/>
      <c r="Q108" s="304"/>
      <c r="R108" s="442">
        <f>'2a.  Simple Form Data Entry'!J162</f>
        <v>0</v>
      </c>
      <c r="S108" s="443"/>
      <c r="T108" s="42"/>
    </row>
    <row r="109" spans="1:20" ht="1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4"/>
        <v>0</v>
      </c>
      <c r="P109" s="42"/>
      <c r="Q109" s="305"/>
      <c r="R109" s="455">
        <f>SUM(R103:S107)</f>
        <v>0</v>
      </c>
      <c r="S109" s="456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2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53" t="str">
        <f>IF('2a.  Simple Form Data Entry'!G39="Y","See note 5 below.",'2a.  Simple Form Data Entry'!D43)</f>
        <v>An NPV analysis was not performed because this is a sale of property deemed surplus to county needs.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53"/>
      <c r="R112" s="453"/>
      <c r="S112" s="453"/>
      <c r="T112" s="5"/>
    </row>
    <row r="113" spans="1:20" ht="14.25">
      <c r="A113" s="68" t="s">
        <v>112</v>
      </c>
      <c r="B113" s="448" t="s">
        <v>150</v>
      </c>
      <c r="C113" s="448"/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5"/>
    </row>
    <row r="114" spans="1:20" ht="15" customHeight="1">
      <c r="A114" s="69" t="s">
        <v>52</v>
      </c>
      <c r="B114" s="449" t="s">
        <v>116</v>
      </c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5"/>
    </row>
    <row r="115" spans="1:20" ht="13.5">
      <c r="A115" s="69" t="s">
        <v>113</v>
      </c>
      <c r="B115" s="450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50"/>
      <c r="R115" s="450"/>
      <c r="S115" s="450"/>
      <c r="T115" s="5"/>
    </row>
    <row r="116" spans="1:20" ht="13.5" customHeight="1">
      <c r="A116" s="67" t="s">
        <v>114</v>
      </c>
      <c r="B116" s="437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37"/>
      <c r="D116" s="437"/>
      <c r="E116" s="437"/>
      <c r="F116" s="437"/>
      <c r="G116" s="437"/>
      <c r="H116" s="437"/>
      <c r="I116" s="437"/>
      <c r="J116" s="437"/>
      <c r="K116" s="437"/>
      <c r="L116" s="437"/>
      <c r="M116" s="437"/>
      <c r="N116" s="437"/>
      <c r="O116" s="437"/>
      <c r="P116" s="437"/>
      <c r="Q116" s="437"/>
      <c r="R116" s="437"/>
      <c r="S116" s="437"/>
      <c r="T116" s="5"/>
    </row>
    <row r="117" spans="1:20" ht="16.5" customHeight="1">
      <c r="A117" s="67" t="s">
        <v>118</v>
      </c>
      <c r="B117" s="436" t="s">
        <v>111</v>
      </c>
      <c r="C117" s="436"/>
      <c r="D117" s="436"/>
      <c r="E117" s="436"/>
      <c r="F117" s="436"/>
      <c r="G117" s="436"/>
      <c r="H117" s="436"/>
      <c r="I117" s="436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5"/>
    </row>
    <row r="118" spans="1:19" ht="14.25" customHeight="1">
      <c r="A118" s="67"/>
      <c r="B118" s="454" t="str">
        <f>'2a.  Simple Form Data Entry'!C174</f>
        <v>- Sale of the parcels will save King County annual assessments of $416 and relieve the county of liability and maintenance costs.</v>
      </c>
      <c r="C118" s="454"/>
      <c r="D118" s="454"/>
      <c r="E118" s="454"/>
      <c r="F118" s="454"/>
      <c r="G118" s="454"/>
      <c r="H118" s="454"/>
      <c r="I118" s="454"/>
      <c r="J118" s="454"/>
      <c r="K118" s="454"/>
      <c r="L118" s="454"/>
      <c r="M118" s="454"/>
      <c r="N118" s="454"/>
      <c r="O118" s="454"/>
      <c r="P118" s="454"/>
      <c r="Q118" s="454"/>
      <c r="R118" s="454"/>
      <c r="S118" s="454"/>
    </row>
    <row r="119" spans="1:19" ht="14.25">
      <c r="A119" s="67"/>
      <c r="B119" s="454"/>
      <c r="C119" s="454"/>
      <c r="D119" s="454"/>
      <c r="E119" s="454"/>
      <c r="F119" s="454"/>
      <c r="G119" s="454"/>
      <c r="H119" s="454"/>
      <c r="I119" s="454"/>
      <c r="J119" s="454"/>
      <c r="K119" s="454"/>
      <c r="L119" s="454"/>
      <c r="M119" s="454"/>
      <c r="N119" s="454"/>
      <c r="O119" s="454"/>
      <c r="P119" s="454"/>
      <c r="Q119" s="454"/>
      <c r="R119" s="454"/>
      <c r="S119" s="454"/>
    </row>
    <row r="120" spans="1:19" ht="12.75" customHeight="1">
      <c r="A120" s="67"/>
      <c r="B120" s="454"/>
      <c r="C120" s="454"/>
      <c r="D120" s="454"/>
      <c r="E120" s="454"/>
      <c r="F120" s="454"/>
      <c r="G120" s="454"/>
      <c r="H120" s="454"/>
      <c r="I120" s="454"/>
      <c r="J120" s="454"/>
      <c r="K120" s="454"/>
      <c r="L120" s="454"/>
      <c r="M120" s="454"/>
      <c r="N120" s="454"/>
      <c r="O120" s="454"/>
      <c r="P120" s="454"/>
      <c r="Q120" s="454"/>
      <c r="R120" s="454"/>
      <c r="S120" s="454"/>
    </row>
    <row r="121" spans="1:19" ht="15" customHeight="1">
      <c r="A121" s="67"/>
      <c r="B121" s="454"/>
      <c r="C121" s="454"/>
      <c r="D121" s="454"/>
      <c r="E121" s="454"/>
      <c r="F121" s="454"/>
      <c r="G121" s="454"/>
      <c r="H121" s="454"/>
      <c r="I121" s="454"/>
      <c r="J121" s="454"/>
      <c r="K121" s="454"/>
      <c r="L121" s="454"/>
      <c r="M121" s="454"/>
      <c r="N121" s="454"/>
      <c r="O121" s="454"/>
      <c r="P121" s="454"/>
      <c r="Q121" s="454"/>
      <c r="R121" s="454"/>
      <c r="S121" s="454"/>
    </row>
    <row r="122" spans="1:20" ht="14.25">
      <c r="A122" s="67"/>
      <c r="B122" s="454"/>
      <c r="C122" s="454"/>
      <c r="D122" s="454"/>
      <c r="E122" s="454"/>
      <c r="F122" s="454"/>
      <c r="G122" s="454"/>
      <c r="H122" s="454"/>
      <c r="I122" s="454"/>
      <c r="J122" s="454"/>
      <c r="K122" s="454"/>
      <c r="L122" s="454"/>
      <c r="M122" s="454"/>
      <c r="N122" s="454"/>
      <c r="O122" s="454"/>
      <c r="P122" s="454"/>
      <c r="Q122" s="454"/>
      <c r="R122" s="454"/>
      <c r="S122" s="454"/>
      <c r="T122" s="5"/>
    </row>
    <row r="123" spans="1:19" ht="14.25">
      <c r="A123" s="67"/>
      <c r="B123" s="454"/>
      <c r="C123" s="454"/>
      <c r="D123" s="454"/>
      <c r="E123" s="454"/>
      <c r="F123" s="454"/>
      <c r="G123" s="454"/>
      <c r="H123" s="454"/>
      <c r="I123" s="454"/>
      <c r="J123" s="454"/>
      <c r="K123" s="454"/>
      <c r="L123" s="454"/>
      <c r="M123" s="454"/>
      <c r="N123" s="454"/>
      <c r="O123" s="454"/>
      <c r="P123" s="454"/>
      <c r="Q123" s="454"/>
      <c r="R123" s="454"/>
      <c r="S123" s="454"/>
    </row>
    <row r="124" spans="1:19" ht="13.5">
      <c r="A124" t="str">
        <f>IF('2a.  Simple Form Data Entry'!C180=""," ","6.")</f>
        <v xml:space="preserve"> </v>
      </c>
      <c r="B124" s="454"/>
      <c r="C124" s="454"/>
      <c r="D124" s="454"/>
      <c r="E124" s="454"/>
      <c r="F124" s="454"/>
      <c r="G124" s="454"/>
      <c r="H124" s="454"/>
      <c r="I124" s="454"/>
      <c r="J124" s="454"/>
      <c r="K124" s="454"/>
      <c r="L124" s="454"/>
      <c r="M124" s="454"/>
      <c r="N124" s="454"/>
      <c r="O124" s="454"/>
      <c r="P124" s="454"/>
      <c r="Q124" s="454"/>
      <c r="R124" s="454"/>
      <c r="S124" s="454"/>
    </row>
    <row r="125" spans="1:19" ht="13.5">
      <c r="A125" s="69"/>
      <c r="B125" s="454"/>
      <c r="C125" s="454"/>
      <c r="D125" s="454"/>
      <c r="E125" s="454"/>
      <c r="F125" s="454"/>
      <c r="G125" s="454"/>
      <c r="H125" s="454"/>
      <c r="I125" s="454"/>
      <c r="J125" s="454"/>
      <c r="K125" s="454"/>
      <c r="L125" s="454"/>
      <c r="M125" s="454"/>
      <c r="N125" s="454"/>
      <c r="O125" s="454"/>
      <c r="P125" s="454"/>
      <c r="Q125" s="454"/>
      <c r="R125" s="454"/>
      <c r="S125" s="454"/>
    </row>
    <row r="126" spans="1:19" ht="13.5">
      <c r="A126" s="69"/>
      <c r="B126" s="454"/>
      <c r="C126" s="454"/>
      <c r="D126" s="454"/>
      <c r="E126" s="454"/>
      <c r="F126" s="454"/>
      <c r="G126" s="454"/>
      <c r="H126" s="454"/>
      <c r="I126" s="454"/>
      <c r="J126" s="454"/>
      <c r="K126" s="454"/>
      <c r="L126" s="454"/>
      <c r="M126" s="454"/>
      <c r="N126" s="454"/>
      <c r="O126" s="454"/>
      <c r="P126" s="454"/>
      <c r="Q126" s="454"/>
      <c r="R126" s="454"/>
      <c r="S126" s="454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28125" defaultRowHeight="12.75"/>
  <cols>
    <col min="1" max="1" width="2.00390625" style="105" customWidth="1"/>
    <col min="2" max="2" width="2.7109375" style="105" customWidth="1"/>
    <col min="3" max="3" width="41.7109375" style="105" customWidth="1"/>
    <col min="4" max="4" width="12.7109375" style="105" customWidth="1"/>
    <col min="5" max="5" width="63.28125" style="105" customWidth="1"/>
    <col min="6" max="6" width="21.7109375" style="105" customWidth="1"/>
    <col min="7" max="7" width="15.7109375" style="105" customWidth="1"/>
    <col min="8" max="8" width="15.28125" style="105" customWidth="1"/>
    <col min="9" max="9" width="17.28125" style="105" customWidth="1"/>
    <col min="10" max="12" width="14.7109375" style="105" customWidth="1"/>
    <col min="13" max="14" width="13.7109375" style="105" customWidth="1"/>
    <col min="15" max="15" width="3.00390625" style="105" customWidth="1"/>
    <col min="16" max="16384" width="9.28125" style="105" customWidth="1"/>
  </cols>
  <sheetData>
    <row r="1" ht="18">
      <c r="C1" s="107"/>
    </row>
    <row r="2" spans="3:14" ht="23.25">
      <c r="C2" s="379" t="s">
        <v>126</v>
      </c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>
      <c r="B11" s="210"/>
      <c r="C11" s="237" t="s">
        <v>0</v>
      </c>
      <c r="D11" s="363" t="s">
        <v>76</v>
      </c>
      <c r="E11" s="363"/>
      <c r="F11" s="364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>
      <c r="B12" s="210"/>
      <c r="C12" s="238" t="s">
        <v>1</v>
      </c>
      <c r="D12" s="357" t="s">
        <v>75</v>
      </c>
      <c r="E12" s="357"/>
      <c r="F12" s="358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>
      <c r="B13" s="210"/>
      <c r="C13" s="238" t="s">
        <v>10</v>
      </c>
      <c r="D13" s="357" t="s">
        <v>74</v>
      </c>
      <c r="E13" s="357"/>
      <c r="F13" s="358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>
      <c r="B14" s="210"/>
      <c r="C14" s="238" t="s">
        <v>9</v>
      </c>
      <c r="D14" s="373" t="s">
        <v>73</v>
      </c>
      <c r="E14" s="357"/>
      <c r="F14" s="358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>
      <c r="B15" s="210"/>
      <c r="C15" s="239" t="s">
        <v>2</v>
      </c>
      <c r="D15" s="357" t="s">
        <v>72</v>
      </c>
      <c r="E15" s="357"/>
      <c r="F15" s="358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7" t="s">
        <v>103</v>
      </c>
      <c r="E16" s="357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7" t="s">
        <v>69</v>
      </c>
      <c r="E17" s="357"/>
      <c r="F17" s="358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.75" thickBot="1">
      <c r="B18" s="210"/>
      <c r="C18" s="242" t="s">
        <v>27</v>
      </c>
      <c r="D18" s="363" t="s">
        <v>70</v>
      </c>
      <c r="E18" s="363"/>
      <c r="F18" s="364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63" t="s">
        <v>139</v>
      </c>
      <c r="E19" s="363"/>
      <c r="F19" s="364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81" t="s">
        <v>34</v>
      </c>
      <c r="H20" s="381"/>
      <c r="I20" s="381"/>
      <c r="J20" s="246" t="s">
        <v>35</v>
      </c>
      <c r="K20" s="247" t="s">
        <v>5</v>
      </c>
      <c r="L20" s="247" t="s">
        <v>104</v>
      </c>
      <c r="O20" s="211"/>
    </row>
    <row r="21" spans="2:15" ht="15.7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.7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.7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.7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.7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.7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.7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.7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.7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2" t="s">
        <v>125</v>
      </c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72" t="s">
        <v>144</v>
      </c>
      <c r="E39" s="372"/>
      <c r="F39" s="372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7" t="s">
        <v>77</v>
      </c>
      <c r="E40" s="377"/>
      <c r="F40" s="378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7" t="s">
        <v>78</v>
      </c>
      <c r="E41" s="377"/>
      <c r="F41" s="378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5" t="s">
        <v>134</v>
      </c>
      <c r="E43" s="366"/>
      <c r="F43" s="366"/>
      <c r="G43" s="366"/>
      <c r="H43" s="366"/>
      <c r="I43" s="367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8" t="s">
        <v>99</v>
      </c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.75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.7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.75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3" t="s">
        <v>20</v>
      </c>
      <c r="F57" s="383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.75" thickBot="1">
      <c r="B58" s="210"/>
      <c r="C58" s="157"/>
      <c r="D58" s="158" t="s">
        <v>50</v>
      </c>
      <c r="E58" s="359"/>
      <c r="F58" s="360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.7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.7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.7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.7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.7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9" t="s">
        <v>84</v>
      </c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80"/>
      <c r="D69" s="380"/>
      <c r="E69" s="380"/>
      <c r="F69" s="380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7" t="s">
        <v>85</v>
      </c>
      <c r="F71" s="377"/>
      <c r="G71" s="377"/>
      <c r="H71" s="377"/>
      <c r="I71" s="377"/>
      <c r="J71" s="377"/>
      <c r="K71" s="377"/>
      <c r="L71" s="377"/>
      <c r="M71" s="377"/>
      <c r="N71" s="180"/>
      <c r="O71" s="211"/>
    </row>
    <row r="72" spans="2:15" ht="13.5" customHeight="1">
      <c r="B72" s="210"/>
      <c r="C72" s="268" t="s">
        <v>25</v>
      </c>
      <c r="D72" s="269"/>
      <c r="E72" s="361" t="s">
        <v>86</v>
      </c>
      <c r="F72" s="361"/>
      <c r="G72" s="361"/>
      <c r="H72" s="361"/>
      <c r="I72" s="361"/>
      <c r="J72" s="361"/>
      <c r="K72" s="361"/>
      <c r="L72" s="361"/>
      <c r="M72" s="361"/>
      <c r="N72" s="181"/>
      <c r="O72" s="211"/>
    </row>
    <row r="73" spans="2:15" ht="15">
      <c r="B73" s="210"/>
      <c r="C73" s="268" t="s">
        <v>53</v>
      </c>
      <c r="D73" s="269"/>
      <c r="E73" s="361" t="s">
        <v>87</v>
      </c>
      <c r="F73" s="362"/>
      <c r="G73" s="362"/>
      <c r="H73" s="362"/>
      <c r="I73" s="362"/>
      <c r="J73" s="362"/>
      <c r="K73" s="362"/>
      <c r="L73" s="362"/>
      <c r="M73" s="362"/>
      <c r="N73" s="179"/>
      <c r="O73" s="211"/>
    </row>
    <row r="74" spans="2:15" ht="15">
      <c r="B74" s="210"/>
      <c r="C74" s="371" t="s">
        <v>55</v>
      </c>
      <c r="D74" s="371"/>
      <c r="E74" s="361" t="s">
        <v>88</v>
      </c>
      <c r="F74" s="362"/>
      <c r="G74" s="362"/>
      <c r="H74" s="362"/>
      <c r="I74" s="362"/>
      <c r="J74" s="362"/>
      <c r="K74" s="362"/>
      <c r="L74" s="362"/>
      <c r="M74" s="362"/>
      <c r="N74" s="179"/>
      <c r="O74" s="211"/>
    </row>
    <row r="75" spans="2:15" ht="14.25" customHeight="1">
      <c r="B75" s="210"/>
      <c r="C75" s="375" t="s">
        <v>56</v>
      </c>
      <c r="D75" s="375"/>
      <c r="E75" s="361" t="s">
        <v>89</v>
      </c>
      <c r="F75" s="361"/>
      <c r="G75" s="361"/>
      <c r="H75" s="361"/>
      <c r="I75" s="361"/>
      <c r="J75" s="361"/>
      <c r="K75" s="361"/>
      <c r="L75" s="361"/>
      <c r="M75" s="361"/>
      <c r="N75" s="181"/>
      <c r="O75" s="211"/>
    </row>
    <row r="76" spans="2:15" ht="15">
      <c r="B76" s="210"/>
      <c r="C76" s="371" t="s">
        <v>57</v>
      </c>
      <c r="D76" s="371"/>
      <c r="E76" s="361"/>
      <c r="F76" s="362"/>
      <c r="G76" s="362"/>
      <c r="H76" s="362"/>
      <c r="I76" s="362"/>
      <c r="J76" s="362"/>
      <c r="K76" s="362"/>
      <c r="L76" s="362"/>
      <c r="M76" s="362"/>
      <c r="N76" s="179"/>
      <c r="O76" s="211"/>
    </row>
    <row r="77" spans="2:15" ht="15" customHeight="1">
      <c r="B77" s="210"/>
      <c r="C77" s="376" t="s">
        <v>26</v>
      </c>
      <c r="D77" s="376"/>
      <c r="E77" s="361" t="s">
        <v>90</v>
      </c>
      <c r="F77" s="362"/>
      <c r="G77" s="362"/>
      <c r="H77" s="362"/>
      <c r="I77" s="362"/>
      <c r="J77" s="362"/>
      <c r="K77" s="362"/>
      <c r="L77" s="362"/>
      <c r="M77" s="362"/>
      <c r="N77" s="179"/>
      <c r="O77" s="211"/>
    </row>
    <row r="78" spans="2:15" ht="1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4.25" thickBot="1">
      <c r="B81" s="210"/>
      <c r="C81" s="344" t="s">
        <v>40</v>
      </c>
      <c r="D81" s="344"/>
      <c r="E81" s="343" t="s">
        <v>22</v>
      </c>
      <c r="F81" s="343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.7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7" t="s">
        <v>55</v>
      </c>
      <c r="D85" s="348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5" t="s">
        <v>56</v>
      </c>
      <c r="D86" s="346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7" t="s">
        <v>57</v>
      </c>
      <c r="D87" s="348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>
      <c r="B88" s="210"/>
      <c r="C88" s="349" t="s">
        <v>26</v>
      </c>
      <c r="D88" s="350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>
      <c r="B92" s="210"/>
      <c r="C92" s="344" t="s">
        <v>40</v>
      </c>
      <c r="D92" s="344"/>
      <c r="E92" s="343" t="s">
        <v>22</v>
      </c>
      <c r="F92" s="343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>
      <c r="B96" s="210"/>
      <c r="C96" s="347" t="s">
        <v>55</v>
      </c>
      <c r="D96" s="348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>
      <c r="B97" s="210"/>
      <c r="C97" s="345" t="s">
        <v>56</v>
      </c>
      <c r="D97" s="346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>
      <c r="B98" s="210"/>
      <c r="C98" s="347" t="s">
        <v>57</v>
      </c>
      <c r="D98" s="348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>
      <c r="B99" s="210"/>
      <c r="C99" s="349" t="s">
        <v>26</v>
      </c>
      <c r="D99" s="350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thickBot="1">
      <c r="B103" s="210"/>
      <c r="C103" s="344" t="s">
        <v>40</v>
      </c>
      <c r="D103" s="344"/>
      <c r="E103" s="343" t="s">
        <v>22</v>
      </c>
      <c r="F103" s="343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thickBot="1">
      <c r="B107" s="210"/>
      <c r="C107" s="347" t="s">
        <v>55</v>
      </c>
      <c r="D107" s="348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thickBot="1">
      <c r="B108" s="210"/>
      <c r="C108" s="345" t="s">
        <v>56</v>
      </c>
      <c r="D108" s="346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thickBot="1">
      <c r="B109" s="210"/>
      <c r="C109" s="347" t="s">
        <v>57</v>
      </c>
      <c r="D109" s="348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thickBot="1">
      <c r="B110" s="210"/>
      <c r="C110" s="349" t="s">
        <v>26</v>
      </c>
      <c r="D110" s="350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thickBot="1">
      <c r="B114" s="210"/>
      <c r="C114" s="344" t="s">
        <v>40</v>
      </c>
      <c r="D114" s="344"/>
      <c r="E114" s="343" t="s">
        <v>22</v>
      </c>
      <c r="F114" s="343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thickBot="1">
      <c r="B118" s="210"/>
      <c r="C118" s="353" t="s">
        <v>55</v>
      </c>
      <c r="D118" s="35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thickBot="1">
      <c r="B119" s="210"/>
      <c r="C119" s="351" t="s">
        <v>56</v>
      </c>
      <c r="D119" s="352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thickBot="1">
      <c r="B120" s="210"/>
      <c r="C120" s="353" t="s">
        <v>57</v>
      </c>
      <c r="D120" s="35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thickBot="1">
      <c r="B125" s="210"/>
      <c r="C125" s="344" t="s">
        <v>40</v>
      </c>
      <c r="D125" s="344"/>
      <c r="E125" s="343" t="s">
        <v>22</v>
      </c>
      <c r="F125" s="343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thickBot="1">
      <c r="B129" s="210"/>
      <c r="C129" s="353" t="s">
        <v>55</v>
      </c>
      <c r="D129" s="35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thickBot="1">
      <c r="B130" s="210"/>
      <c r="C130" s="351" t="s">
        <v>56</v>
      </c>
      <c r="D130" s="352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thickBot="1">
      <c r="B131" s="210"/>
      <c r="C131" s="353" t="s">
        <v>57</v>
      </c>
      <c r="D131" s="35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thickBot="1">
      <c r="B136" s="210"/>
      <c r="C136" s="344" t="s">
        <v>40</v>
      </c>
      <c r="D136" s="344"/>
      <c r="E136" s="343" t="s">
        <v>22</v>
      </c>
      <c r="F136" s="343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thickBot="1">
      <c r="B140" s="210"/>
      <c r="C140" s="353" t="s">
        <v>55</v>
      </c>
      <c r="D140" s="35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thickBot="1">
      <c r="B141" s="210"/>
      <c r="C141" s="351" t="s">
        <v>56</v>
      </c>
      <c r="D141" s="352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thickBot="1">
      <c r="B142" s="210"/>
      <c r="C142" s="353" t="s">
        <v>57</v>
      </c>
      <c r="D142" s="35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62" t="s">
        <v>100</v>
      </c>
      <c r="D148" s="362"/>
      <c r="E148" s="362"/>
      <c r="F148" s="362"/>
      <c r="G148" s="362"/>
      <c r="H148" s="362"/>
      <c r="I148" s="362"/>
      <c r="J148" s="362"/>
      <c r="K148" s="362"/>
      <c r="L148" s="362"/>
      <c r="M148" s="362"/>
      <c r="N148" s="179"/>
      <c r="O148" s="224"/>
      <c r="P148" s="225"/>
      <c r="Q148" s="225"/>
    </row>
    <row r="149" spans="2:17" ht="15" customHeight="1">
      <c r="B149" s="210"/>
      <c r="C149" s="362" t="s">
        <v>132</v>
      </c>
      <c r="D149" s="362"/>
      <c r="E149" s="362"/>
      <c r="F149" s="362"/>
      <c r="G149" s="362"/>
      <c r="H149" s="362"/>
      <c r="I149" s="362"/>
      <c r="J149" s="362"/>
      <c r="K149" s="362"/>
      <c r="L149" s="362"/>
      <c r="M149" s="362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5">
      <c r="B155" s="210"/>
      <c r="C155" s="374" t="s">
        <v>18</v>
      </c>
      <c r="D155" s="374" t="s">
        <v>39</v>
      </c>
      <c r="E155" s="384" t="s">
        <v>23</v>
      </c>
      <c r="F155" s="384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30.75" thickBot="1">
      <c r="B156" s="210"/>
      <c r="C156" s="343"/>
      <c r="D156" s="343"/>
      <c r="E156" s="385"/>
      <c r="F156" s="385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7" t="s">
        <v>149</v>
      </c>
      <c r="G171" s="388"/>
      <c r="H171" s="388"/>
      <c r="I171" s="388"/>
      <c r="J171" s="388"/>
      <c r="K171" s="388"/>
      <c r="L171" s="388"/>
      <c r="M171" s="388"/>
      <c r="N171" s="38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2" t="s">
        <v>154</v>
      </c>
      <c r="D173" s="362"/>
      <c r="E173" s="362"/>
      <c r="F173" s="362"/>
      <c r="G173" s="362"/>
      <c r="H173" s="362"/>
      <c r="I173" s="362"/>
      <c r="J173" s="362"/>
      <c r="K173" s="362"/>
      <c r="L173" s="362"/>
      <c r="M173" s="362"/>
      <c r="N173" s="179"/>
      <c r="O173" s="224"/>
    </row>
    <row r="174" spans="2:15" ht="34.5" customHeight="1" thickBot="1">
      <c r="B174" s="210"/>
      <c r="C174" s="390" t="s">
        <v>141</v>
      </c>
      <c r="D174" s="391"/>
      <c r="E174" s="391"/>
      <c r="F174" s="391"/>
      <c r="G174" s="391"/>
      <c r="H174" s="391"/>
      <c r="I174" s="391"/>
      <c r="J174" s="391"/>
      <c r="K174" s="391"/>
      <c r="L174" s="391"/>
      <c r="M174" s="391"/>
      <c r="N174" s="392"/>
      <c r="O174" s="224"/>
    </row>
    <row r="175" spans="2:15" ht="34.5" customHeight="1" thickBot="1">
      <c r="B175" s="210"/>
      <c r="C175" s="393" t="s">
        <v>123</v>
      </c>
      <c r="D175" s="394"/>
      <c r="E175" s="394"/>
      <c r="F175" s="394"/>
      <c r="G175" s="394"/>
      <c r="H175" s="394"/>
      <c r="I175" s="394"/>
      <c r="J175" s="394"/>
      <c r="K175" s="394"/>
      <c r="L175" s="394"/>
      <c r="M175" s="394"/>
      <c r="N175" s="395"/>
      <c r="O175" s="224"/>
    </row>
    <row r="176" spans="2:15" ht="34.5" customHeight="1" thickBot="1">
      <c r="B176" s="210"/>
      <c r="C176" s="393" t="s">
        <v>123</v>
      </c>
      <c r="D176" s="394"/>
      <c r="E176" s="394"/>
      <c r="F176" s="394"/>
      <c r="G176" s="394"/>
      <c r="H176" s="394"/>
      <c r="I176" s="394"/>
      <c r="J176" s="394"/>
      <c r="K176" s="394"/>
      <c r="L176" s="394"/>
      <c r="M176" s="394"/>
      <c r="N176" s="395"/>
      <c r="O176" s="224"/>
    </row>
    <row r="177" spans="2:15" ht="34.5" customHeight="1" thickBot="1">
      <c r="B177" s="210"/>
      <c r="C177" s="393" t="s">
        <v>123</v>
      </c>
      <c r="D177" s="394"/>
      <c r="E177" s="394"/>
      <c r="F177" s="394"/>
      <c r="G177" s="394"/>
      <c r="H177" s="394"/>
      <c r="I177" s="394"/>
      <c r="J177" s="394"/>
      <c r="K177" s="394"/>
      <c r="L177" s="394"/>
      <c r="M177" s="394"/>
      <c r="N177" s="395"/>
      <c r="O177" s="224"/>
    </row>
    <row r="178" spans="2:15" ht="34.5" customHeight="1" thickBot="1">
      <c r="B178" s="210"/>
      <c r="C178" s="393" t="s">
        <v>123</v>
      </c>
      <c r="D178" s="394"/>
      <c r="E178" s="394"/>
      <c r="F178" s="394"/>
      <c r="G178" s="394"/>
      <c r="H178" s="394"/>
      <c r="I178" s="394"/>
      <c r="J178" s="394"/>
      <c r="K178" s="394"/>
      <c r="L178" s="394"/>
      <c r="M178" s="394"/>
      <c r="N178" s="395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62" t="s">
        <v>140</v>
      </c>
      <c r="D180" s="362"/>
      <c r="E180" s="362"/>
      <c r="F180" s="362"/>
      <c r="G180" s="362"/>
      <c r="H180" s="362"/>
      <c r="I180" s="362"/>
      <c r="J180" s="362"/>
      <c r="K180" s="362"/>
      <c r="L180" s="362"/>
      <c r="M180" s="362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6"/>
      <c r="D203" s="386"/>
      <c r="E203" s="386"/>
      <c r="F203" s="386"/>
      <c r="G203" s="386"/>
      <c r="H203" s="386"/>
      <c r="I203" s="386"/>
      <c r="J203" s="386"/>
      <c r="K203" s="386"/>
      <c r="L203" s="386"/>
      <c r="M203" s="386"/>
      <c r="N203" s="386"/>
      <c r="O203" s="386"/>
      <c r="P203" s="386"/>
      <c r="Q203" s="386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1.7109375" style="0" customWidth="1"/>
    <col min="4" max="4" width="8.28125" style="0" customWidth="1"/>
    <col min="5" max="6" width="11.57421875" style="0" customWidth="1"/>
    <col min="7" max="7" width="9.7109375" style="0" customWidth="1"/>
    <col min="8" max="8" width="58.7109375" style="0" customWidth="1"/>
    <col min="9" max="9" width="15.7109375" style="0" customWidth="1"/>
    <col min="10" max="10" width="13.7109375" style="0" hidden="1" customWidth="1"/>
    <col min="11" max="11" width="1.2851562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28125" style="0" customWidth="1"/>
    <col min="20" max="20" width="18.7109375" style="0" customWidth="1"/>
  </cols>
  <sheetData>
    <row r="1" spans="1:20" ht="18.75">
      <c r="A1" s="424" t="s">
        <v>49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6" t="s">
        <v>31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1"/>
    </row>
    <row r="4" spans="1:20" ht="3" customHeight="1" thickBot="1" thickTop="1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1"/>
    </row>
    <row r="5" spans="1:19" ht="14.25">
      <c r="A5" s="421" t="s">
        <v>7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20"/>
    </row>
    <row r="6" spans="1:20" ht="14.25">
      <c r="A6" s="417" t="s">
        <v>0</v>
      </c>
      <c r="B6" s="418"/>
      <c r="C6" s="416" t="str">
        <f>IF('2b.  Complex Form Data Entry'!G11="","   ",'2b.  Complex Form Data Entry'!G11)</f>
        <v xml:space="preserve">   </v>
      </c>
      <c r="D6" s="416"/>
      <c r="E6" s="416"/>
      <c r="F6" s="416"/>
      <c r="G6" s="416"/>
      <c r="H6" s="416"/>
      <c r="I6" s="416"/>
      <c r="J6" s="416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22" t="s">
        <v>152</v>
      </c>
      <c r="B7" s="413"/>
      <c r="C7" s="423" t="str">
        <f>IF('2b.  Complex Form Data Entry'!G12="","   ",'2b.  Complex Form Data Entry'!G12)</f>
        <v xml:space="preserve">   </v>
      </c>
      <c r="D7" s="423"/>
      <c r="E7" s="423"/>
      <c r="F7" s="423"/>
      <c r="G7" s="423"/>
      <c r="H7" s="423"/>
      <c r="I7" s="423"/>
      <c r="J7" s="423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14" t="s">
        <v>2</v>
      </c>
      <c r="B8" s="415"/>
      <c r="C8" s="292" t="str">
        <f>IF('2b.  Complex Form Data Entry'!G15="","   ",'2b.  Complex Form Data Entry'!G15)</f>
        <v xml:space="preserve">   </v>
      </c>
      <c r="E8" s="292"/>
      <c r="F8" s="415" t="s">
        <v>8</v>
      </c>
      <c r="G8" s="415"/>
      <c r="H8" s="329" t="str">
        <f>IF('2b.  Complex Form Data Entry'!G15=""," ",'2b.  Complex Form Data Entry'!G16)</f>
        <v xml:space="preserve"> </v>
      </c>
      <c r="I8" s="292"/>
      <c r="J8" s="292"/>
      <c r="L8" s="413" t="s">
        <v>10</v>
      </c>
      <c r="M8" s="413"/>
      <c r="N8" s="413"/>
      <c r="O8" s="413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14" t="s">
        <v>3</v>
      </c>
      <c r="B9" s="415"/>
      <c r="C9" s="295"/>
      <c r="D9" s="292"/>
      <c r="E9" s="292"/>
      <c r="F9" s="415" t="s">
        <v>13</v>
      </c>
      <c r="G9" s="415"/>
      <c r="H9" s="292"/>
      <c r="I9" s="292"/>
      <c r="J9" s="292"/>
      <c r="L9" s="413" t="s">
        <v>9</v>
      </c>
      <c r="M9" s="413"/>
      <c r="N9" s="413"/>
      <c r="O9" s="413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32" t="str">
        <f>IF('2b.  Complex Form Data Entry'!G10=""," ",'2b.  Complex Form Data Entry'!G10)</f>
        <v xml:space="preserve"> </v>
      </c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3"/>
      <c r="T10" s="11"/>
    </row>
    <row r="11" spans="1:20" ht="13.5" thickBot="1">
      <c r="A11" s="332"/>
      <c r="B11" s="333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6" t="s">
        <v>14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7" t="s">
        <v>32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1" t="s">
        <v>145</v>
      </c>
      <c r="B17" s="431"/>
      <c r="C17" s="431"/>
      <c r="D17" s="431"/>
      <c r="E17" s="469" t="str">
        <f>IF('2b.  Complex Form Data Entry'!G39="N","NA",'2b.  Complex Form Data Entry'!G40)</f>
        <v>NA</v>
      </c>
      <c r="F17" s="470"/>
      <c r="G17" s="471"/>
      <c r="H17" s="467" t="s">
        <v>153</v>
      </c>
      <c r="I17" s="468"/>
      <c r="J17" s="468"/>
      <c r="K17" s="468"/>
      <c r="L17" s="468"/>
      <c r="M17" s="468"/>
      <c r="N17" s="310"/>
      <c r="O17" s="469" t="str">
        <f>IF('2b.  Complex Form Data Entry'!G39="N","NA",'2b.  Complex Form Data Entry'!G41)</f>
        <v>NA</v>
      </c>
      <c r="P17" s="470"/>
      <c r="Q17" s="470"/>
      <c r="R17" s="470"/>
      <c r="S17" s="47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7" t="s">
        <v>33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4.2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4.2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4.2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4.2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4.2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4.2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>
      <c r="A35" s="457" t="str">
        <f>IF('2b.  Complex Form Data Entry'!E80="","   ",'2b.  Complex Form Data Entry'!E80)</f>
        <v xml:space="preserve">   </v>
      </c>
      <c r="B35" s="458"/>
      <c r="C35" s="459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9" t="s">
        <v>55</v>
      </c>
      <c r="C39" s="410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6" t="s">
        <v>56</v>
      </c>
      <c r="C40" s="397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9" t="s">
        <v>57</v>
      </c>
      <c r="C41" s="410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8" t="s">
        <v>26</v>
      </c>
      <c r="C42" s="399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4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>
      <c r="A45" s="400" t="str">
        <f>IF('2b.  Complex Form Data Entry'!E91="","   ",'2b.  Complex Form Data Entry'!E91)</f>
        <v xml:space="preserve">   </v>
      </c>
      <c r="B45" s="401"/>
      <c r="C45" s="402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9" t="s">
        <v>55</v>
      </c>
      <c r="C49" s="410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6" t="s">
        <v>56</v>
      </c>
      <c r="C50" s="397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9" t="s">
        <v>57</v>
      </c>
      <c r="C51" s="410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8" t="s">
        <v>26</v>
      </c>
      <c r="C52" s="399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4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>
      <c r="A55" s="400" t="str">
        <f>IF('2b.  Complex Form Data Entry'!E102="","   ",'2b.  Complex Form Data Entry'!E102)</f>
        <v xml:space="preserve">   </v>
      </c>
      <c r="B55" s="401"/>
      <c r="C55" s="402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9" t="s">
        <v>55</v>
      </c>
      <c r="C59" s="410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6" t="s">
        <v>56</v>
      </c>
      <c r="C60" s="397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9" t="s">
        <v>57</v>
      </c>
      <c r="C61" s="410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8" t="s">
        <v>26</v>
      </c>
      <c r="C62" s="399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4.2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>
      <c r="A65" s="400" t="str">
        <f>IF('2b.  Complex Form Data Entry'!E113="","   ",'2b.  Complex Form Data Entry'!E113)</f>
        <v xml:space="preserve">   </v>
      </c>
      <c r="B65" s="401"/>
      <c r="C65" s="402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9" t="s">
        <v>55</v>
      </c>
      <c r="C69" s="410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6" t="s">
        <v>56</v>
      </c>
      <c r="C70" s="397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9" t="s">
        <v>57</v>
      </c>
      <c r="C71" s="410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8" t="s">
        <v>26</v>
      </c>
      <c r="C72" s="399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4.2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>
      <c r="A75" s="400" t="str">
        <f>IF('2b.  Complex Form Data Entry'!E124="","   ",'2b.  Complex Form Data Entry'!E124)</f>
        <v xml:space="preserve">   </v>
      </c>
      <c r="B75" s="401"/>
      <c r="C75" s="402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4.2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4.2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4.25">
      <c r="A79" s="19"/>
      <c r="B79" s="409" t="s">
        <v>55</v>
      </c>
      <c r="C79" s="410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4.25">
      <c r="A80" s="19"/>
      <c r="B80" s="396" t="s">
        <v>56</v>
      </c>
      <c r="C80" s="397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4.25">
      <c r="A81" s="19"/>
      <c r="B81" s="409" t="s">
        <v>57</v>
      </c>
      <c r="C81" s="410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4.25">
      <c r="A82" s="19"/>
      <c r="B82" s="398" t="s">
        <v>26</v>
      </c>
      <c r="C82" s="399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4.2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>
      <c r="A85" s="400" t="str">
        <f>IF('2b.  Complex Form Data Entry'!E135="","   ",'2b.  Complex Form Data Entry'!E135)</f>
        <v xml:space="preserve">   </v>
      </c>
      <c r="B85" s="401"/>
      <c r="C85" s="402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4.2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4.2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4.25">
      <c r="A89" s="19"/>
      <c r="B89" s="409" t="s">
        <v>55</v>
      </c>
      <c r="C89" s="410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4.25">
      <c r="A90" s="19"/>
      <c r="B90" s="396" t="s">
        <v>56</v>
      </c>
      <c r="C90" s="397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4.25">
      <c r="A91" s="19"/>
      <c r="B91" s="409" t="s">
        <v>57</v>
      </c>
      <c r="C91" s="410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4.25">
      <c r="A92" s="19"/>
      <c r="B92" s="398" t="s">
        <v>26</v>
      </c>
      <c r="C92" s="399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24" t="s">
        <v>133</v>
      </c>
      <c r="B97" s="424"/>
      <c r="C97" s="424"/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26" t="s">
        <v>31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1"/>
    </row>
    <row r="100" spans="1:20" ht="3" customHeight="1" thickBot="1" thickTop="1">
      <c r="A100" s="411"/>
      <c r="B100" s="412"/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1"/>
    </row>
    <row r="101" spans="1:19" ht="14.25">
      <c r="A101" s="421" t="s">
        <v>7</v>
      </c>
      <c r="B101" s="419"/>
      <c r="C101" s="419"/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20"/>
    </row>
    <row r="102" spans="1:20" ht="14.25">
      <c r="A102" s="417" t="s">
        <v>0</v>
      </c>
      <c r="B102" s="418"/>
      <c r="C102" s="416" t="str">
        <f>IF('2b.  Complex Form Data Entry'!G11="","   ",'2b.  Complex Form Data Entry'!G11)</f>
        <v xml:space="preserve">   </v>
      </c>
      <c r="D102" s="416"/>
      <c r="E102" s="416"/>
      <c r="F102" s="416"/>
      <c r="G102" s="416"/>
      <c r="H102" s="416"/>
      <c r="I102" s="416"/>
      <c r="J102" s="416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22" t="s">
        <v>152</v>
      </c>
      <c r="B103" s="413"/>
      <c r="C103" s="423" t="str">
        <f>IF('2b.  Complex Form Data Entry'!G12="","   ",'2b.  Complex Form Data Entry'!G12)</f>
        <v xml:space="preserve">   </v>
      </c>
      <c r="D103" s="423"/>
      <c r="E103" s="423"/>
      <c r="F103" s="423"/>
      <c r="G103" s="423"/>
      <c r="H103" s="423"/>
      <c r="I103" s="423"/>
      <c r="J103" s="423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14" t="s">
        <v>2</v>
      </c>
      <c r="B104" s="415"/>
      <c r="C104" s="298" t="str">
        <f>IF('2b.  Complex Form Data Entry'!G15="","   ",'2b.  Complex Form Data Entry'!G15)</f>
        <v xml:space="preserve">   </v>
      </c>
      <c r="E104" s="298"/>
      <c r="F104" s="415" t="s">
        <v>8</v>
      </c>
      <c r="G104" s="415"/>
      <c r="H104" s="329" t="str">
        <f>IF('2b.  Complex Form Data Entry'!G15=""," ",'2b.  Complex Form Data Entry'!G16)</f>
        <v xml:space="preserve"> </v>
      </c>
      <c r="I104" s="298"/>
      <c r="J104" s="298"/>
      <c r="L104" s="413" t="s">
        <v>10</v>
      </c>
      <c r="M104" s="413"/>
      <c r="N104" s="413"/>
      <c r="O104" s="413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14" t="s">
        <v>3</v>
      </c>
      <c r="B105" s="415"/>
      <c r="C105" s="300"/>
      <c r="D105" s="298"/>
      <c r="E105" s="298"/>
      <c r="F105" s="415" t="s">
        <v>13</v>
      </c>
      <c r="G105" s="415"/>
      <c r="H105" s="298"/>
      <c r="I105" s="298"/>
      <c r="J105" s="298"/>
      <c r="L105" s="413" t="s">
        <v>9</v>
      </c>
      <c r="M105" s="413"/>
      <c r="N105" s="413"/>
      <c r="O105" s="413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32" t="str">
        <f>IF('2b.  Complex Form Data Entry'!G10=""," ",'2b.  Complex Form Data Entry'!G10)</f>
        <v xml:space="preserve"> </v>
      </c>
      <c r="D106" s="432"/>
      <c r="E106" s="432"/>
      <c r="F106" s="432"/>
      <c r="G106" s="432"/>
      <c r="H106" s="432"/>
      <c r="I106" s="432"/>
      <c r="J106" s="432"/>
      <c r="K106" s="432"/>
      <c r="L106" s="432"/>
      <c r="M106" s="432"/>
      <c r="N106" s="432"/>
      <c r="O106" s="432"/>
      <c r="P106" s="432"/>
      <c r="Q106" s="432"/>
      <c r="R106" s="432"/>
      <c r="S106" s="433"/>
      <c r="T106" s="11"/>
    </row>
    <row r="107" spans="1:20" ht="13.5" thickBot="1">
      <c r="A107" s="332"/>
      <c r="B107" s="333"/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5"/>
      <c r="T107" s="11"/>
    </row>
    <row r="108" spans="1:20" ht="18.75" customHeight="1" thickBot="1" thickTop="1">
      <c r="A108" s="425" t="s">
        <v>15</v>
      </c>
      <c r="B108" s="425"/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03" t="s">
        <v>18</v>
      </c>
      <c r="B112" s="404"/>
      <c r="C112" s="405"/>
      <c r="D112" s="438" t="s">
        <v>19</v>
      </c>
      <c r="E112" s="438" t="s">
        <v>5</v>
      </c>
      <c r="F112" s="460" t="s">
        <v>104</v>
      </c>
      <c r="G112" s="438" t="s">
        <v>11</v>
      </c>
      <c r="H112" s="451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62" t="str">
        <f>CONCATENATE(L34," Appropriation Change")</f>
        <v>2019 / 2020 Appropriation Change</v>
      </c>
      <c r="O112" s="303"/>
      <c r="P112" s="303"/>
      <c r="Q112" s="303"/>
      <c r="R112" s="444" t="s">
        <v>138</v>
      </c>
      <c r="S112" s="445"/>
      <c r="T112" s="42"/>
    </row>
    <row r="113" spans="1:20" ht="37.5" customHeight="1" thickBot="1">
      <c r="A113" s="406"/>
      <c r="B113" s="407"/>
      <c r="C113" s="408"/>
      <c r="D113" s="439"/>
      <c r="E113" s="439"/>
      <c r="F113" s="461"/>
      <c r="G113" s="439"/>
      <c r="H113" s="452"/>
      <c r="I113" s="316"/>
      <c r="J113" s="191" t="s">
        <v>24</v>
      </c>
      <c r="K113" s="287" t="str">
        <f>'2b.  Complex Form Data Entry'!H156</f>
        <v>Allocation Change</v>
      </c>
      <c r="L113" s="463"/>
      <c r="O113" s="303"/>
      <c r="P113" s="303"/>
      <c r="Q113" s="303"/>
      <c r="R113" s="446"/>
      <c r="S113" s="447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4">
        <f>'2b.  Complex Form Data Entry'!J157</f>
        <v>0</v>
      </c>
      <c r="S114" s="475"/>
      <c r="T114" s="42"/>
    </row>
    <row r="115" spans="1:20" ht="14.2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74">
        <f>'2b.  Complex Form Data Entry'!J158</f>
        <v>0</v>
      </c>
      <c r="S115" s="475"/>
      <c r="T115" s="42"/>
    </row>
    <row r="116" spans="1:20" ht="14.2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74">
        <f>'2b.  Complex Form Data Entry'!J159</f>
        <v>0</v>
      </c>
      <c r="S116" s="475"/>
      <c r="T116" s="42"/>
    </row>
    <row r="117" spans="1:20" ht="14.2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74">
        <f>'2b.  Complex Form Data Entry'!J160</f>
        <v>0</v>
      </c>
      <c r="S117" s="475"/>
      <c r="T117" s="42"/>
    </row>
    <row r="118" spans="1:20" ht="14.2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74">
        <f>'2b.  Complex Form Data Entry'!J161</f>
        <v>0</v>
      </c>
      <c r="S118" s="475"/>
      <c r="T118" s="42"/>
    </row>
    <row r="119" spans="1:20" ht="14.2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74">
        <f>'2b.  Complex Form Data Entry'!J162</f>
        <v>0</v>
      </c>
      <c r="S119" s="475"/>
      <c r="T119" s="42"/>
    </row>
    <row r="120" spans="1:20" ht="1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6">
        <f>SUM(R114:S119)</f>
        <v>0</v>
      </c>
      <c r="S120" s="477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4.2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53" t="str">
        <f>IF('2b.  Complex Form Data Entry'!G39="Y","See note 5 below.",'2b.  Complex Form Data Entry'!D43)</f>
        <v>An NPV analysis was not performed because …</v>
      </c>
      <c r="C123" s="453"/>
      <c r="D123" s="453"/>
      <c r="E123" s="453"/>
      <c r="F123" s="453"/>
      <c r="G123" s="453"/>
      <c r="H123" s="453"/>
      <c r="I123" s="453"/>
      <c r="J123" s="453"/>
      <c r="K123" s="453"/>
      <c r="L123" s="453"/>
      <c r="M123" s="453"/>
      <c r="N123" s="453"/>
      <c r="O123" s="453"/>
      <c r="P123" s="453"/>
      <c r="Q123" s="453"/>
      <c r="R123" s="453"/>
      <c r="S123" s="453"/>
      <c r="T123" s="5"/>
    </row>
    <row r="124" spans="1:20" ht="14.25">
      <c r="A124" s="68" t="s">
        <v>112</v>
      </c>
      <c r="B124" s="472" t="s">
        <v>150</v>
      </c>
      <c r="C124" s="472"/>
      <c r="D124" s="472"/>
      <c r="E124" s="472"/>
      <c r="F124" s="472"/>
      <c r="G124" s="472"/>
      <c r="H124" s="472"/>
      <c r="I124" s="472"/>
      <c r="J124" s="472"/>
      <c r="K124" s="472"/>
      <c r="L124" s="472"/>
      <c r="M124" s="472"/>
      <c r="N124" s="472"/>
      <c r="O124" s="472"/>
      <c r="P124" s="472"/>
      <c r="Q124" s="472"/>
      <c r="R124" s="472"/>
      <c r="S124" s="472"/>
      <c r="T124" s="5"/>
    </row>
    <row r="125" spans="1:20" ht="14.25" customHeight="1">
      <c r="A125" s="69" t="s">
        <v>52</v>
      </c>
      <c r="B125" s="473" t="s">
        <v>116</v>
      </c>
      <c r="C125" s="473"/>
      <c r="D125" s="473"/>
      <c r="E125" s="473"/>
      <c r="F125" s="473"/>
      <c r="G125" s="473"/>
      <c r="H125" s="473"/>
      <c r="I125" s="473"/>
      <c r="J125" s="473"/>
      <c r="K125" s="473"/>
      <c r="L125" s="473"/>
      <c r="M125" s="473"/>
      <c r="N125" s="473"/>
      <c r="O125" s="473"/>
      <c r="P125" s="473"/>
      <c r="Q125" s="473"/>
      <c r="R125" s="473"/>
      <c r="S125" s="473"/>
      <c r="T125" s="5"/>
    </row>
    <row r="126" spans="1:20" ht="16.5" customHeight="1">
      <c r="A126" s="69" t="s">
        <v>113</v>
      </c>
      <c r="B126" s="450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50"/>
      <c r="D126" s="450"/>
      <c r="E126" s="450"/>
      <c r="F126" s="450"/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50"/>
      <c r="R126" s="450"/>
      <c r="S126" s="450"/>
      <c r="T126" s="5"/>
    </row>
    <row r="127" spans="1:20" ht="14.25" customHeight="1">
      <c r="A127" s="67" t="s">
        <v>114</v>
      </c>
      <c r="B127" s="437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7"/>
      <c r="D127" s="437"/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  <c r="O127" s="437"/>
      <c r="P127" s="437"/>
      <c r="Q127" s="437"/>
      <c r="R127" s="437"/>
      <c r="S127" s="437"/>
      <c r="T127" s="5"/>
    </row>
    <row r="128" spans="1:20" ht="16.5" customHeight="1">
      <c r="A128" s="67" t="s">
        <v>118</v>
      </c>
      <c r="B128" s="436" t="s">
        <v>111</v>
      </c>
      <c r="C128" s="436"/>
      <c r="D128" s="436"/>
      <c r="E128" s="436"/>
      <c r="F128" s="436"/>
      <c r="G128" s="436"/>
      <c r="H128" s="436"/>
      <c r="I128" s="436"/>
      <c r="J128" s="436"/>
      <c r="K128" s="436"/>
      <c r="L128" s="436"/>
      <c r="M128" s="436"/>
      <c r="N128" s="436"/>
      <c r="O128" s="436"/>
      <c r="P128" s="436"/>
      <c r="Q128" s="436"/>
      <c r="R128" s="436"/>
      <c r="S128" s="436"/>
      <c r="T128" s="5"/>
    </row>
    <row r="129" spans="1:19" ht="14.25" customHeight="1">
      <c r="A129" s="67"/>
      <c r="B129" s="454" t="str">
        <f>'2b.  Complex Form Data Entry'!C174</f>
        <v>-</v>
      </c>
      <c r="C129" s="454"/>
      <c r="D129" s="454"/>
      <c r="E129" s="454"/>
      <c r="F129" s="454"/>
      <c r="G129" s="454"/>
      <c r="H129" s="454"/>
      <c r="I129" s="454"/>
      <c r="J129" s="454"/>
      <c r="K129" s="454"/>
      <c r="L129" s="454"/>
      <c r="M129" s="454"/>
      <c r="N129" s="454"/>
      <c r="O129" s="454"/>
      <c r="P129" s="454"/>
      <c r="Q129" s="454"/>
      <c r="R129" s="454"/>
      <c r="S129" s="454"/>
    </row>
    <row r="130" spans="1:19" ht="14.25">
      <c r="A130" s="67"/>
      <c r="B130" s="454" t="str">
        <f>'2b.  Complex Form Data Entry'!C175</f>
        <v xml:space="preserve">- </v>
      </c>
      <c r="C130" s="454"/>
      <c r="D130" s="454"/>
      <c r="E130" s="454"/>
      <c r="F130" s="454"/>
      <c r="G130" s="454"/>
      <c r="H130" s="454"/>
      <c r="I130" s="454"/>
      <c r="J130" s="454"/>
      <c r="K130" s="454"/>
      <c r="L130" s="454"/>
      <c r="M130" s="454"/>
      <c r="N130" s="454"/>
      <c r="O130" s="454"/>
      <c r="P130" s="454"/>
      <c r="Q130" s="454"/>
      <c r="R130" s="454"/>
      <c r="S130" s="454"/>
    </row>
    <row r="131" spans="1:19" ht="12.75" customHeight="1">
      <c r="A131" s="67"/>
      <c r="B131" s="454" t="str">
        <f>'2b.  Complex Form Data Entry'!C176</f>
        <v xml:space="preserve">- </v>
      </c>
      <c r="C131" s="454"/>
      <c r="D131" s="454"/>
      <c r="E131" s="454"/>
      <c r="F131" s="454"/>
      <c r="G131" s="454"/>
      <c r="H131" s="454"/>
      <c r="I131" s="454"/>
      <c r="J131" s="454"/>
      <c r="K131" s="454"/>
      <c r="L131" s="454"/>
      <c r="M131" s="454"/>
      <c r="N131" s="454"/>
      <c r="O131" s="454"/>
      <c r="P131" s="454"/>
      <c r="Q131" s="454"/>
      <c r="R131" s="454"/>
      <c r="S131" s="454"/>
    </row>
    <row r="132" spans="1:19" ht="15" customHeight="1">
      <c r="A132" s="67"/>
      <c r="B132" s="454" t="str">
        <f>'2b.  Complex Form Data Entry'!C177</f>
        <v xml:space="preserve">- </v>
      </c>
      <c r="C132" s="454"/>
      <c r="D132" s="454"/>
      <c r="E132" s="454"/>
      <c r="F132" s="454"/>
      <c r="G132" s="454"/>
      <c r="H132" s="454"/>
      <c r="I132" s="454"/>
      <c r="J132" s="454"/>
      <c r="K132" s="454"/>
      <c r="L132" s="454"/>
      <c r="M132" s="454"/>
      <c r="N132" s="454"/>
      <c r="O132" s="454"/>
      <c r="P132" s="454"/>
      <c r="Q132" s="454"/>
      <c r="R132" s="454"/>
      <c r="S132" s="454"/>
    </row>
    <row r="133" spans="1:20" ht="14.25">
      <c r="A133" s="67"/>
      <c r="B133" s="454" t="str">
        <f>'2b.  Complex Form Data Entry'!C178</f>
        <v xml:space="preserve">- </v>
      </c>
      <c r="C133" s="454"/>
      <c r="D133" s="454"/>
      <c r="E133" s="454"/>
      <c r="F133" s="454"/>
      <c r="G133" s="454"/>
      <c r="H133" s="454"/>
      <c r="I133" s="454"/>
      <c r="J133" s="454"/>
      <c r="K133" s="454"/>
      <c r="L133" s="454"/>
      <c r="M133" s="454"/>
      <c r="N133" s="454"/>
      <c r="O133" s="454"/>
      <c r="P133" s="454"/>
      <c r="Q133" s="454"/>
      <c r="R133" s="454"/>
      <c r="S133" s="454"/>
      <c r="T133" s="5"/>
    </row>
    <row r="134" spans="1:19" ht="14.25">
      <c r="A134" s="67"/>
      <c r="B134" s="454"/>
      <c r="C134" s="454"/>
      <c r="D134" s="454"/>
      <c r="E134" s="454"/>
      <c r="F134" s="454"/>
      <c r="G134" s="454"/>
      <c r="H134" s="454"/>
      <c r="I134" s="454"/>
      <c r="J134" s="454"/>
      <c r="K134" s="454"/>
      <c r="L134" s="454"/>
      <c r="M134" s="454"/>
      <c r="N134" s="454"/>
      <c r="O134" s="454"/>
      <c r="P134" s="454"/>
      <c r="Q134" s="454"/>
      <c r="R134" s="454"/>
      <c r="S134" s="454"/>
    </row>
    <row r="135" spans="1:19" ht="13.5">
      <c r="A135" t="str">
        <f>IF('2b.  Complex Form Data Entry'!C181=""," ","6.")</f>
        <v xml:space="preserve"> </v>
      </c>
      <c r="B135" s="454"/>
      <c r="C135" s="454"/>
      <c r="D135" s="454"/>
      <c r="E135" s="454"/>
      <c r="F135" s="454"/>
      <c r="G135" s="454"/>
      <c r="H135" s="454"/>
      <c r="I135" s="454"/>
      <c r="J135" s="454"/>
      <c r="K135" s="454"/>
      <c r="L135" s="454"/>
      <c r="M135" s="454"/>
      <c r="N135" s="454"/>
      <c r="O135" s="454"/>
      <c r="P135" s="454"/>
      <c r="Q135" s="454"/>
      <c r="R135" s="454"/>
      <c r="S135" s="454"/>
    </row>
    <row r="136" spans="1:19" ht="13.5">
      <c r="A136" s="69"/>
      <c r="B136" s="454"/>
      <c r="C136" s="454"/>
      <c r="D136" s="454"/>
      <c r="E136" s="454"/>
      <c r="F136" s="454"/>
      <c r="G136" s="454"/>
      <c r="H136" s="454"/>
      <c r="I136" s="454"/>
      <c r="J136" s="454"/>
      <c r="K136" s="454"/>
      <c r="L136" s="454"/>
      <c r="M136" s="454"/>
      <c r="N136" s="454"/>
      <c r="O136" s="454"/>
      <c r="P136" s="454"/>
      <c r="Q136" s="454"/>
      <c r="R136" s="454"/>
      <c r="S136" s="454"/>
    </row>
    <row r="137" spans="1:19" ht="13.5">
      <c r="A137" s="69"/>
      <c r="B137" s="454"/>
      <c r="C137" s="454"/>
      <c r="D137" s="454"/>
      <c r="E137" s="454"/>
      <c r="F137" s="454"/>
      <c r="G137" s="454"/>
      <c r="H137" s="454"/>
      <c r="I137" s="454"/>
      <c r="J137" s="454"/>
      <c r="K137" s="454"/>
      <c r="L137" s="454"/>
      <c r="M137" s="454"/>
      <c r="N137" s="454"/>
      <c r="O137" s="454"/>
      <c r="P137" s="454"/>
      <c r="Q137" s="454"/>
      <c r="R137" s="454"/>
      <c r="S137" s="454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749be02-1652-4e46-a5f7-bcebca5f275b"/>
    <ds:schemaRef ds:uri="cc811197-5a73-4d86-a206-c117da05ddaa"/>
    <ds:schemaRef ds:uri="308dc21f-8940-46b7-9ee9-f86b439897b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9F2021-ECF5-4C5D-8BC3-3EC189017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5749be02-1652-4e46-a5f7-bcebca5f2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cp:lastPrinted>2015-03-19T18:52:03Z</cp:lastPrinted>
  <dcterms:created xsi:type="dcterms:W3CDTF">1999-06-02T23:29:55Z</dcterms:created>
  <dcterms:modified xsi:type="dcterms:W3CDTF">2021-01-30T19:11:05Z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b7936f40-805d-4332-a3ca-b5dec4106ed3</vt:lpwstr>
  </property>
  <property fmtid="{D5CDD505-2E9C-101B-9397-08002B2CF9AE}" pid="4" name="ContentTypeId">
    <vt:lpwstr>0x010100D03C1FEDB24A304B88B22491CFC0976900439C0B438D39E641BC7BB72D65436508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