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5760" windowHeight="9240" activeTab="0"/>
  </bookViews>
  <sheets>
    <sheet name="Fiscal Note" sheetId="1" r:id="rId1"/>
  </sheets>
  <externalReferences>
    <externalReference r:id="rId4"/>
  </externalReferences>
  <definedNames>
    <definedName name="_xlnm.Print_Area" localSheetId="0">'Fiscal Note'!$A$1:$G$53</definedName>
  </definedNames>
  <calcPr calcId="152511"/>
</workbook>
</file>

<file path=xl/sharedStrings.xml><?xml version="1.0" encoding="utf-8"?>
<sst xmlns="http://schemas.openxmlformats.org/spreadsheetml/2006/main" count="65" uniqueCount="41">
  <si>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</si>
  <si>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</si>
  <si>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</si>
  <si>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</si>
  <si>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</si>
  <si>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</si>
  <si>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</si>
  <si>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</si>
  <si>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</si>
  <si>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</si>
  <si>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</si>
  <si>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</si>
  <si>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family val="2"/>
      </rPr>
      <t>2</t>
    </r>
  </si>
  <si>
    <t>Ordinance/Motion:  18555</t>
  </si>
  <si>
    <t>Title:   Veterans, Seniors, Human Services Levy</t>
  </si>
  <si>
    <t>Affected Agency and/or Agencies:   DCHS</t>
  </si>
  <si>
    <t>Note Prepared By:  Joe Hall</t>
  </si>
  <si>
    <r>
      <t>TBD</t>
    </r>
    <r>
      <rPr>
        <vertAlign val="superscript"/>
        <sz val="10.5"/>
        <rFont val="Univers"/>
        <family val="2"/>
      </rPr>
      <t>1</t>
    </r>
  </si>
  <si>
    <t>DCHS-VSHSL</t>
  </si>
  <si>
    <t>Interest</t>
  </si>
  <si>
    <t>DCHS-EER</t>
  </si>
  <si>
    <t>DCHS-Behavioral Health</t>
  </si>
  <si>
    <t>DCHS-HCD</t>
  </si>
  <si>
    <t>DPH</t>
  </si>
  <si>
    <t>Interfund Transfer</t>
  </si>
  <si>
    <t>Veterans Programs</t>
  </si>
  <si>
    <t>Seniors Programs</t>
  </si>
  <si>
    <t>Human Services Programs</t>
  </si>
  <si>
    <t>Date Prepared: October 27, 2017</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</si>
  <si>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</si>
  <si>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</si>
  <si>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</si>
  <si>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r>
      <rPr>
        <vertAlign val="superscript"/>
        <sz val="9"/>
        <rFont val="Univers"/>
        <family val="2"/>
      </rPr>
      <t>1</t>
    </r>
    <r>
      <rPr>
        <sz val="9"/>
        <rFont val="Univers"/>
        <family val="2"/>
      </rPr>
      <t xml:space="preserve"> A new fund and appropriation units will be set up within DCHS to receive and expend levy revenues.</t>
    </r>
  </si>
  <si>
    <r>
      <rPr>
        <vertAlign val="superscript"/>
        <sz val="9"/>
        <rFont val="Univers"/>
        <family val="2"/>
      </rPr>
      <t>2</t>
    </r>
    <r>
      <rPr>
        <sz val="9"/>
        <rFont val="Univers"/>
        <family val="2"/>
      </rPr>
      <t xml:space="preserve"> Levy collections are based on a 6-year levy lid lift with a starting rate of $0.10. </t>
    </r>
  </si>
  <si>
    <r>
      <rPr>
        <vertAlign val="superscript"/>
        <sz val="9"/>
        <rFont val="Univers"/>
        <family val="2"/>
      </rPr>
      <t>3</t>
    </r>
    <r>
      <rPr>
        <sz val="9"/>
        <rFont val="Univers"/>
        <family val="2"/>
      </rPr>
      <t xml:space="preserve"> 2018 Tax revenue based upon August OEFA revenue forecast.  2018 Interest revenue based upon estimated ending fund balance multiplied by the August 2017 OEFA forecast of investment pool nominal rate of return. Expenditures based upon continuation of 2017 services into 2018 until such time as KC Council adopts the VSHSL Transition Plan.</t>
    </r>
  </si>
  <si>
    <t>Does this legislation require a budget supplemental? Yes</t>
  </si>
  <si>
    <r>
      <rPr>
        <vertAlign val="superscript"/>
        <sz val="9"/>
        <rFont val="Univers"/>
        <family val="2"/>
      </rPr>
      <t>4</t>
    </r>
    <r>
      <rPr>
        <sz val="9"/>
        <rFont val="Univers"/>
        <family val="2"/>
      </rPr>
      <t xml:space="preserve"> Tax revenue based upon August OEFA revenue forecast.  Interest revenue based upon estimated ending fund balance multiplied by the August 2017 OEFA forecast of investment pool nominal rate of return. VSHSL expenditures based upon PSB out year growth projections.   Interfund transfer revenue and expenditures proportionally estimated for out years.</t>
    </r>
  </si>
  <si>
    <t>Note Reviewed By:   Steve Andryszewski</t>
  </si>
  <si>
    <t>Date Reviewed:  October 27, 2017</t>
  </si>
  <si>
    <t>Section 7.C of Ordinance 18555 authorizes, subject to appropriation, expenditure of proceeds of the Veterans, Seniors and Human Services Levy to continue in 2018 VHSL services provided in 2017 at 2017 services levels, governed by the VHSL Service Improvement Plan (2012-2017). This appropriation to continue current services will be superceded by Council adoption of the VSHSL Transition Plan required by Section 7.A of Ordinance 18555.</t>
  </si>
  <si>
    <t>2017-2018 FISCAL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</si>
</sst>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10">
    <font>
      <sz val="10"/>
      <name val="Arial"/>
      <family val="2"/>
    </font>
    <font>
      <sz val="10.5"/>
      <name val="Univers"/>
      <family val="2"/>
    </font>
    <font>
      <sz val="8"/>
      <name val="Univers"/>
      <family val="2"/>
    </font>
    <font>
      <b/>
      <sz val="10.5"/>
      <name val="Univers"/>
      <family val="2"/>
    </font>
    <font>
      <b/>
      <sz val="11"/>
      <name val="Univers"/>
      <family val="2"/>
    </font>
    <font>
      <vertAlign val="superscript"/>
      <sz val="10.5"/>
      <name val="Univers"/>
      <family val="2"/>
    </font>
    <font>
      <b/>
      <vertAlign val="superscript"/>
      <sz val="10.5"/>
      <name val="Univers"/>
      <family val="2"/>
    </font>
    <font>
      <sz val="9"/>
      <name val="Univers"/>
      <family val="2"/>
    </font>
    <font>
      <vertAlign val="superscript"/>
      <sz val="9"/>
      <name val="Univers"/>
      <family val="2"/>
    </font>
    <font>
      <sz val="9"/>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9" fontId="0" fillId="0" borderId="0" xfId="15" applyFont="1"/>
    <xf numFmtId="165" fontId="0" fillId="0" borderId="0" xfId="15" applyNumberFormat="1" applyFont="1"/>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6" fontId="1" fillId="0" borderId="15" xfId="18" applyNumberFormat="1" applyFont="1" applyFill="1" applyBorder="1"/>
    <xf numFmtId="166" fontId="1" fillId="0" borderId="23" xfId="18" applyNumberFormat="1" applyFont="1" applyFill="1" applyBorder="1"/>
    <xf numFmtId="166" fontId="1" fillId="0" borderId="15" xfId="18" applyNumberFormat="1" applyFont="1" applyBorder="1"/>
    <xf numFmtId="166" fontId="1" fillId="0" borderId="23" xfId="18" applyNumberFormat="1" applyFont="1" applyBorder="1"/>
    <xf numFmtId="166" fontId="1" fillId="0" borderId="15" xfId="18" applyNumberFormat="1" applyFont="1" applyBorder="1" applyAlignment="1">
      <alignment horizontal="right"/>
    </xf>
    <xf numFmtId="166" fontId="3" fillId="0" borderId="16" xfId="18" applyNumberFormat="1" applyFont="1" applyBorder="1"/>
    <xf numFmtId="166" fontId="3" fillId="0" borderId="24" xfId="18" applyNumberFormat="1" applyFont="1" applyBorder="1"/>
    <xf numFmtId="166" fontId="1" fillId="0" borderId="15" xfId="18" applyNumberFormat="1" applyFont="1" applyFill="1" applyBorder="1" applyAlignment="1">
      <alignment wrapText="1"/>
    </xf>
    <xf numFmtId="166" fontId="0" fillId="0" borderId="0" xfId="18" applyNumberFormat="1" applyFont="1"/>
    <xf numFmtId="3" fontId="1" fillId="0" borderId="15" xfId="18" applyNumberFormat="1" applyFont="1" applyBorder="1"/>
    <xf numFmtId="3" fontId="1" fillId="0" borderId="23" xfId="18" applyNumberFormat="1" applyFont="1" applyBorder="1"/>
    <xf numFmtId="3" fontId="1" fillId="0" borderId="15" xfId="18" applyNumberFormat="1" applyFont="1" applyBorder="1" applyAlignment="1">
      <alignment horizontal="right"/>
    </xf>
    <xf numFmtId="3" fontId="1" fillId="0" borderId="23" xfId="18"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0" fontId="7" fillId="0" borderId="0" xfId="0" applyFont="1" applyFill="1" applyAlignment="1">
      <alignment horizontal="left" vertical="top" wrapText="1"/>
    </xf>
    <xf numFmtId="0" fontId="9" fillId="0" borderId="0" xfId="0" applyFont="1" applyAlignment="1">
      <alignmen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lorl\AppData\Local\Microsoft\Windows\Temporary%20Internet%20Files\Content.Outlook\L4PGKAIB\2018%20VSHSL%20Continuation%20Supplemental\DRAFT%20VSHSL%202018%20Continuation%20Financial%20Plan%2010.17.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ng Financial Plan"/>
      <sheetName val="VSHSL Financial Plan 2018"/>
    </sheetNames>
    <sheetDataSet>
      <sheetData sheetId="0"/>
      <sheetData sheetId="1">
        <row r="71">
          <cell r="E71">
            <v>-8941196</v>
          </cell>
        </row>
        <row r="108">
          <cell r="E108">
            <v>-356000</v>
          </cell>
        </row>
        <row r="163">
          <cell r="E163">
            <v>-8981196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zoomScale="130" zoomScaleNormal="130" workbookViewId="0" topLeftCell="A1">
      <selection activeCell="D6" sqref="D6"/>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10" width="14.00390625" style="0" bestFit="1" customWidth="1"/>
  </cols>
  <sheetData>
    <row r="1" spans="1:9" ht="17.25" customHeight="1">
      <c r="A1" s="45" t="s">
        <v>40</v>
      </c>
      <c r="B1" s="2"/>
      <c r="C1" s="2"/>
      <c r="D1" s="2"/>
      <c r="E1" s="2"/>
      <c r="F1" s="2"/>
      <c r="G1" s="2"/>
      <c r="H1" s="1"/>
      <c r="I1" s="1"/>
    </row>
    <row r="2" spans="1:8" ht="14.25" thickBot="1">
      <c r="A2" s="25"/>
      <c r="B2" s="2"/>
      <c r="C2" s="2"/>
      <c r="D2" s="2"/>
      <c r="E2" s="2"/>
      <c r="F2" s="2"/>
      <c r="G2" s="2"/>
      <c r="H2" s="3"/>
    </row>
    <row r="3" spans="1:8" ht="18" customHeight="1" thickTop="1">
      <c r="A3" s="59" t="s">
        <v>13</v>
      </c>
      <c r="B3" s="4"/>
      <c r="C3" s="5"/>
      <c r="D3" s="5"/>
      <c r="E3" s="5"/>
      <c r="F3" s="5"/>
      <c r="G3" s="6"/>
      <c r="H3" s="3"/>
    </row>
    <row r="4" spans="1:8" ht="18" customHeight="1">
      <c r="A4" s="7" t="s">
        <v>14</v>
      </c>
      <c r="B4" s="8"/>
      <c r="C4" s="9"/>
      <c r="D4" s="9"/>
      <c r="E4" s="9"/>
      <c r="F4" s="9"/>
      <c r="G4" s="10"/>
      <c r="H4" s="3"/>
    </row>
    <row r="5" spans="1:7" ht="18" customHeight="1">
      <c r="A5" s="11" t="s">
        <v>15</v>
      </c>
      <c r="B5" s="12"/>
      <c r="C5" s="12"/>
      <c r="D5" s="12"/>
      <c r="E5" s="12"/>
      <c r="F5" s="12"/>
      <c r="G5" s="13"/>
    </row>
    <row r="6" spans="1:7" ht="18" customHeight="1">
      <c r="A6" s="11" t="s">
        <v>16</v>
      </c>
      <c r="B6" s="12"/>
      <c r="C6" s="12"/>
      <c r="D6" s="12"/>
      <c r="E6" s="12"/>
      <c r="F6" s="12"/>
      <c r="G6" s="13"/>
    </row>
    <row r="7" spans="1:7" ht="18" customHeight="1">
      <c r="A7" s="11" t="s">
        <v>28</v>
      </c>
      <c r="B7" s="12"/>
      <c r="C7" s="12"/>
      <c r="D7" s="12"/>
      <c r="E7" s="12"/>
      <c r="F7" s="12"/>
      <c r="G7" s="13"/>
    </row>
    <row r="8" spans="1:7" ht="18" customHeight="1">
      <c r="A8" s="60" t="s">
        <v>37</v>
      </c>
      <c r="B8" s="12"/>
      <c r="C8" s="12"/>
      <c r="D8" s="12"/>
      <c r="E8" s="12"/>
      <c r="F8" s="12"/>
      <c r="G8" s="13"/>
    </row>
    <row r="9" spans="1:7" ht="18" customHeight="1" thickBot="1">
      <c r="A9" s="61" t="s">
        <v>38</v>
      </c>
      <c r="B9" s="14"/>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82" t="s">
        <v>39</v>
      </c>
      <c r="B12" s="83"/>
      <c r="C12" s="83"/>
      <c r="D12" s="83"/>
      <c r="E12" s="83"/>
      <c r="F12" s="83"/>
      <c r="G12" s="84"/>
      <c r="I12" s="36"/>
    </row>
    <row r="13" spans="1:7" ht="60" customHeight="1" thickBot="1">
      <c r="A13" s="85"/>
      <c r="B13" s="86"/>
      <c r="C13" s="86"/>
      <c r="D13" s="86"/>
      <c r="E13" s="86"/>
      <c r="F13" s="86"/>
      <c r="G13" s="87"/>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7" t="s">
        <v>8</v>
      </c>
      <c r="B16" s="48"/>
      <c r="C16" s="49" t="s">
        <v>5</v>
      </c>
      <c r="D16" s="49" t="s">
        <v>6</v>
      </c>
      <c r="E16" s="50" t="s">
        <v>29</v>
      </c>
      <c r="F16" s="51" t="s">
        <v>30</v>
      </c>
      <c r="G16" s="51" t="s">
        <v>31</v>
      </c>
      <c r="I16" s="35"/>
    </row>
    <row r="17" spans="1:7" ht="18" customHeight="1">
      <c r="A17" s="28" t="s">
        <v>18</v>
      </c>
      <c r="B17" s="17"/>
      <c r="C17" s="56" t="s">
        <v>17</v>
      </c>
      <c r="D17" s="37" t="s">
        <v>12</v>
      </c>
      <c r="E17" s="62">
        <v>52366358</v>
      </c>
      <c r="F17" s="62">
        <v>112545090</v>
      </c>
      <c r="G17" s="63">
        <v>123354100</v>
      </c>
    </row>
    <row r="18" spans="1:7" ht="18" customHeight="1">
      <c r="A18" s="28" t="s">
        <v>18</v>
      </c>
      <c r="B18" s="17"/>
      <c r="C18" s="56" t="s">
        <v>17</v>
      </c>
      <c r="D18" s="37" t="s">
        <v>19</v>
      </c>
      <c r="E18" s="64">
        <v>435166.186</v>
      </c>
      <c r="F18" s="64">
        <v>2200434.9444</v>
      </c>
      <c r="G18" s="65">
        <v>4890476.143300001</v>
      </c>
    </row>
    <row r="19" spans="1:10" ht="18" customHeight="1">
      <c r="A19" s="28" t="s">
        <v>20</v>
      </c>
      <c r="B19" s="17"/>
      <c r="C19" s="56">
        <v>2240</v>
      </c>
      <c r="D19" s="37" t="s">
        <v>24</v>
      </c>
      <c r="E19" s="64">
        <v>1290000</v>
      </c>
      <c r="F19" s="71">
        <f>+E19/E17*F17</f>
        <v>2772451.085866999</v>
      </c>
      <c r="G19" s="72">
        <f>+E19/E17*G17</f>
        <v>3038721.7113704947</v>
      </c>
      <c r="I19" s="70"/>
      <c r="J19" s="70"/>
    </row>
    <row r="20" spans="1:10" ht="18" customHeight="1">
      <c r="A20" s="28" t="s">
        <v>21</v>
      </c>
      <c r="B20" s="17"/>
      <c r="C20" s="56">
        <v>1120</v>
      </c>
      <c r="D20" s="37" t="s">
        <v>24</v>
      </c>
      <c r="E20" s="64">
        <v>1585000</v>
      </c>
      <c r="F20" s="71">
        <f>+E20/E17*F17</f>
        <v>3406461.217906351</v>
      </c>
      <c r="G20" s="72">
        <f>+E20/E17*G17</f>
        <v>3733623.1880017323</v>
      </c>
      <c r="I20" s="70"/>
      <c r="J20" s="70"/>
    </row>
    <row r="21" spans="1:10" ht="18" customHeight="1">
      <c r="A21" s="28" t="s">
        <v>22</v>
      </c>
      <c r="B21" s="17"/>
      <c r="C21" s="39">
        <v>2460</v>
      </c>
      <c r="D21" s="37" t="s">
        <v>24</v>
      </c>
      <c r="E21" s="64">
        <v>5175000</v>
      </c>
      <c r="F21" s="71">
        <f>+E21/E17*F17</f>
        <v>11122042.14679203</v>
      </c>
      <c r="G21" s="72">
        <f>+E21/E17*G17</f>
        <v>12190220.818870008</v>
      </c>
      <c r="I21" s="70"/>
      <c r="J21" s="70"/>
    </row>
    <row r="22" spans="1:10" ht="18" customHeight="1">
      <c r="A22" s="28" t="s">
        <v>23</v>
      </c>
      <c r="B22" s="17"/>
      <c r="C22" s="39">
        <v>1800</v>
      </c>
      <c r="D22" s="37" t="s">
        <v>24</v>
      </c>
      <c r="E22" s="66">
        <v>4045000</v>
      </c>
      <c r="F22" s="73">
        <f>+E22/E17*F17</f>
        <v>8693460.96304807</v>
      </c>
      <c r="G22" s="74">
        <f>+E22/E17*G17</f>
        <v>9528394.82363849</v>
      </c>
      <c r="I22" s="70"/>
      <c r="J22" s="70"/>
    </row>
    <row r="23" spans="1:9" ht="18" customHeight="1" thickBot="1">
      <c r="A23" s="29"/>
      <c r="B23" s="30" t="s">
        <v>1</v>
      </c>
      <c r="C23" s="40"/>
      <c r="D23" s="40"/>
      <c r="E23" s="67">
        <f>SUM(E17:E22)</f>
        <v>64896524.186</v>
      </c>
      <c r="F23" s="67">
        <f>SUM(F17:F22)</f>
        <v>140739940.35801345</v>
      </c>
      <c r="G23" s="68">
        <f>SUM(G17:G22)</f>
        <v>156735536.68518072</v>
      </c>
      <c r="I23" s="24"/>
    </row>
    <row r="24" spans="1:7" ht="18" customHeight="1">
      <c r="A24" s="16"/>
      <c r="B24" s="16"/>
      <c r="C24" s="41"/>
      <c r="D24" s="41"/>
      <c r="E24" s="18"/>
      <c r="F24" s="18"/>
      <c r="G24" s="18"/>
    </row>
    <row r="25" spans="1:7" ht="18" customHeight="1" thickBot="1">
      <c r="A25" s="32" t="s">
        <v>2</v>
      </c>
      <c r="B25" s="12"/>
      <c r="C25" s="42"/>
      <c r="D25" s="41"/>
      <c r="E25" s="16"/>
      <c r="F25" s="16"/>
      <c r="G25" s="16"/>
    </row>
    <row r="26" spans="1:7" ht="24" customHeight="1">
      <c r="A26" s="47" t="s">
        <v>8</v>
      </c>
      <c r="B26" s="48"/>
      <c r="C26" s="49" t="s">
        <v>5</v>
      </c>
      <c r="D26" s="52" t="s">
        <v>3</v>
      </c>
      <c r="E26" s="49" t="s">
        <v>29</v>
      </c>
      <c r="F26" s="51" t="s">
        <v>30</v>
      </c>
      <c r="G26" s="51" t="s">
        <v>31</v>
      </c>
    </row>
    <row r="27" spans="1:7" ht="18" customHeight="1">
      <c r="A27" s="28" t="s">
        <v>18</v>
      </c>
      <c r="B27" s="19"/>
      <c r="C27" s="56" t="s">
        <v>17</v>
      </c>
      <c r="D27" s="56" t="s">
        <v>11</v>
      </c>
      <c r="E27" s="69">
        <v>18278391.514</v>
      </c>
      <c r="F27" s="69">
        <v>33205892.987400003</v>
      </c>
      <c r="G27" s="65">
        <v>46415217.652916</v>
      </c>
    </row>
    <row r="28" spans="1:7" ht="18" customHeight="1">
      <c r="A28" s="28" t="s">
        <v>20</v>
      </c>
      <c r="B28" s="19"/>
      <c r="C28" s="39">
        <v>2240</v>
      </c>
      <c r="D28" s="56" t="s">
        <v>11</v>
      </c>
      <c r="E28" s="64">
        <v>1290000</v>
      </c>
      <c r="F28" s="64">
        <f>+E28/$E$27*$F$27</f>
        <v>2343510.4736068742</v>
      </c>
      <c r="G28" s="65">
        <f>+E28/E27*G27</f>
        <v>3275760.382219683</v>
      </c>
    </row>
    <row r="29" spans="1:7" ht="18" customHeight="1">
      <c r="A29" s="28" t="s">
        <v>21</v>
      </c>
      <c r="B29" s="19"/>
      <c r="C29" s="39">
        <v>1120</v>
      </c>
      <c r="D29" s="56" t="s">
        <v>11</v>
      </c>
      <c r="E29" s="64">
        <v>1585000</v>
      </c>
      <c r="F29" s="64">
        <f aca="true" t="shared" si="0" ref="F29:F31">+E29/$E$27*$F$27</f>
        <v>2879429.5354006942</v>
      </c>
      <c r="G29" s="65">
        <f aca="true" t="shared" si="1" ref="G29:G31">+E29/E28*G28</f>
        <v>4024868.3766032537</v>
      </c>
    </row>
    <row r="30" spans="1:7" ht="18" customHeight="1">
      <c r="A30" s="28" t="s">
        <v>22</v>
      </c>
      <c r="B30" s="19"/>
      <c r="C30" s="39">
        <v>2460</v>
      </c>
      <c r="D30" s="56" t="s">
        <v>11</v>
      </c>
      <c r="E30" s="64">
        <v>5175000</v>
      </c>
      <c r="F30" s="64">
        <f t="shared" si="0"/>
        <v>9401292.016213622</v>
      </c>
      <c r="G30" s="65">
        <f t="shared" si="1"/>
        <v>13141131.765881287</v>
      </c>
    </row>
    <row r="31" spans="1:7" ht="18" customHeight="1">
      <c r="A31" s="28" t="s">
        <v>23</v>
      </c>
      <c r="B31" s="19"/>
      <c r="C31" s="39">
        <v>1800</v>
      </c>
      <c r="D31" s="38" t="s">
        <v>23</v>
      </c>
      <c r="E31" s="66">
        <v>4045000</v>
      </c>
      <c r="F31" s="64">
        <f t="shared" si="0"/>
        <v>7348449.508325431</v>
      </c>
      <c r="G31" s="65">
        <f t="shared" si="1"/>
        <v>10271667.245022185</v>
      </c>
    </row>
    <row r="32" spans="1:10" ht="18" customHeight="1" thickBot="1">
      <c r="A32" s="29"/>
      <c r="B32" s="30" t="s">
        <v>4</v>
      </c>
      <c r="C32" s="40"/>
      <c r="D32" s="40"/>
      <c r="E32" s="67">
        <f>SUM(E27:E31)</f>
        <v>30373391.514</v>
      </c>
      <c r="F32" s="67">
        <f>SUM(F27:F31)</f>
        <v>55178574.52094662</v>
      </c>
      <c r="G32" s="68">
        <f>SUM(G27:G31)</f>
        <v>77128645.42264241</v>
      </c>
      <c r="H32" s="34"/>
      <c r="I32" s="24"/>
      <c r="J32" s="57"/>
    </row>
    <row r="33" spans="1:7" ht="18" customHeight="1">
      <c r="A33" s="16"/>
      <c r="B33" s="16"/>
      <c r="C33" s="16"/>
      <c r="D33" s="16"/>
      <c r="E33" s="18"/>
      <c r="F33" s="18"/>
      <c r="G33" s="18"/>
    </row>
    <row r="34" spans="1:7" ht="18" customHeight="1" thickBot="1">
      <c r="A34" s="32" t="s">
        <v>9</v>
      </c>
      <c r="B34" s="12"/>
      <c r="C34" s="12"/>
      <c r="D34" s="12"/>
      <c r="E34" s="16"/>
      <c r="F34" s="16"/>
      <c r="G34" s="16"/>
    </row>
    <row r="35" spans="1:9" ht="26.25" customHeight="1">
      <c r="A35" s="26"/>
      <c r="B35" s="27"/>
      <c r="C35" s="53"/>
      <c r="D35" s="54"/>
      <c r="E35" s="49" t="s">
        <v>29</v>
      </c>
      <c r="F35" s="52" t="s">
        <v>30</v>
      </c>
      <c r="G35" s="55" t="s">
        <v>31</v>
      </c>
      <c r="H35" s="22"/>
      <c r="I35" s="22"/>
    </row>
    <row r="36" spans="1:9" ht="18" customHeight="1">
      <c r="A36" s="28" t="s">
        <v>25</v>
      </c>
      <c r="B36" s="17"/>
      <c r="C36" s="20"/>
      <c r="D36" s="21"/>
      <c r="E36" s="64">
        <f>-'[1]VSHSL Financial Plan 2018'!$E$71</f>
        <v>8941196</v>
      </c>
      <c r="F36" s="64">
        <f>+E36/$E$42*$F$27</f>
        <v>16243244.895687155</v>
      </c>
      <c r="G36" s="63">
        <f>+E36/$E$42*$G$27</f>
        <v>22704817.71139288</v>
      </c>
      <c r="H36" s="22"/>
      <c r="I36" s="58"/>
    </row>
    <row r="37" spans="1:9" ht="18" customHeight="1">
      <c r="A37" s="28" t="s">
        <v>26</v>
      </c>
      <c r="B37" s="17"/>
      <c r="C37" s="17"/>
      <c r="D37" s="19"/>
      <c r="E37" s="64">
        <f>-'[1]VSHSL Financial Plan 2018'!$E$108</f>
        <v>356000</v>
      </c>
      <c r="F37" s="64">
        <f aca="true" t="shared" si="2" ref="F37:F38">+E37/$E$42*$F$27</f>
        <v>646736.2065281455</v>
      </c>
      <c r="G37" s="63">
        <f aca="true" t="shared" si="3" ref="G37:G38">+E37/$E$42*$G$27</f>
        <v>904008.2674908217</v>
      </c>
      <c r="H37" s="23"/>
      <c r="I37" s="58"/>
    </row>
    <row r="38" spans="1:9" ht="18" customHeight="1">
      <c r="A38" s="28" t="s">
        <v>27</v>
      </c>
      <c r="B38" s="17"/>
      <c r="C38" s="17"/>
      <c r="D38" s="19"/>
      <c r="E38" s="64">
        <f>-'[1]VSHSL Financial Plan 2018'!$E$163</f>
        <v>8981196</v>
      </c>
      <c r="F38" s="64">
        <f t="shared" si="2"/>
        <v>16315911.885184702</v>
      </c>
      <c r="G38" s="63">
        <f t="shared" si="3"/>
        <v>22806391.674032297</v>
      </c>
      <c r="H38" s="23"/>
      <c r="I38" s="58"/>
    </row>
    <row r="39" spans="1:9" ht="18" customHeight="1">
      <c r="A39" s="28"/>
      <c r="B39" s="17"/>
      <c r="C39" s="17"/>
      <c r="D39" s="19"/>
      <c r="E39" s="64"/>
      <c r="F39" s="64"/>
      <c r="G39" s="65"/>
      <c r="H39" s="23"/>
      <c r="I39" s="58"/>
    </row>
    <row r="40" spans="1:9" ht="18" customHeight="1">
      <c r="A40" s="28"/>
      <c r="B40" s="17"/>
      <c r="C40" s="17"/>
      <c r="D40" s="19"/>
      <c r="E40" s="62"/>
      <c r="F40" s="62"/>
      <c r="G40" s="63"/>
      <c r="I40" s="58"/>
    </row>
    <row r="41" spans="1:9" ht="18" customHeight="1">
      <c r="A41" s="28"/>
      <c r="B41" s="17"/>
      <c r="C41" s="20"/>
      <c r="D41" s="21"/>
      <c r="E41" s="64"/>
      <c r="F41" s="64"/>
      <c r="G41" s="65"/>
      <c r="I41" s="58"/>
    </row>
    <row r="42" spans="1:9" ht="18" customHeight="1" thickBot="1">
      <c r="A42" s="29" t="s">
        <v>4</v>
      </c>
      <c r="B42" s="30"/>
      <c r="C42" s="30"/>
      <c r="D42" s="31"/>
      <c r="E42" s="67">
        <f>SUM(E36:E41)</f>
        <v>18278392</v>
      </c>
      <c r="F42" s="67">
        <f>SUM(F36:F41)</f>
        <v>33205892.987400003</v>
      </c>
      <c r="G42" s="68">
        <f>SUM(G36:G41)</f>
        <v>46415217.652916</v>
      </c>
      <c r="H42" s="24"/>
      <c r="I42" s="58"/>
    </row>
    <row r="43" spans="1:9" ht="15.75" customHeight="1">
      <c r="A43" s="32" t="s">
        <v>35</v>
      </c>
      <c r="B43" s="12"/>
      <c r="C43" s="12"/>
      <c r="D43" s="12"/>
      <c r="E43" s="43"/>
      <c r="F43" s="43"/>
      <c r="G43" s="43"/>
      <c r="H43" s="24"/>
      <c r="I43" s="24"/>
    </row>
    <row r="44" spans="1:9" ht="15.75" customHeight="1">
      <c r="A44" s="32"/>
      <c r="B44" s="12"/>
      <c r="C44" s="12"/>
      <c r="D44" s="12"/>
      <c r="E44" s="43"/>
      <c r="F44" s="43"/>
      <c r="G44" s="43"/>
      <c r="H44" s="24"/>
      <c r="I44" s="24"/>
    </row>
    <row r="45" spans="1:9" ht="15.75" customHeight="1">
      <c r="A45" s="12" t="s">
        <v>10</v>
      </c>
      <c r="B45" s="12"/>
      <c r="C45" s="12"/>
      <c r="D45" s="12"/>
      <c r="E45" s="43"/>
      <c r="F45" s="43"/>
      <c r="G45" s="43"/>
      <c r="H45" s="24"/>
      <c r="I45" s="24"/>
    </row>
    <row r="46" spans="1:9" s="76" customFormat="1" ht="15.75" customHeight="1">
      <c r="A46" s="80" t="s">
        <v>32</v>
      </c>
      <c r="B46" s="81"/>
      <c r="C46" s="81"/>
      <c r="D46" s="81"/>
      <c r="E46" s="81"/>
      <c r="F46" s="81"/>
      <c r="G46" s="81"/>
      <c r="H46" s="75"/>
      <c r="I46" s="75"/>
    </row>
    <row r="47" spans="1:9" s="76" customFormat="1" ht="15.75" customHeight="1">
      <c r="A47" s="80" t="s">
        <v>33</v>
      </c>
      <c r="B47" s="81"/>
      <c r="C47" s="81"/>
      <c r="D47" s="81"/>
      <c r="E47" s="81"/>
      <c r="F47" s="81"/>
      <c r="G47" s="81"/>
      <c r="H47" s="75"/>
      <c r="I47" s="75"/>
    </row>
    <row r="48" spans="1:9" s="76" customFormat="1" ht="42.75" customHeight="1">
      <c r="A48" s="80" t="s">
        <v>34</v>
      </c>
      <c r="B48" s="81"/>
      <c r="C48" s="81"/>
      <c r="D48" s="81"/>
      <c r="E48" s="81"/>
      <c r="F48" s="81"/>
      <c r="G48" s="81"/>
      <c r="H48" s="75"/>
      <c r="I48" s="75"/>
    </row>
    <row r="49" spans="1:9" s="76" customFormat="1" ht="45" customHeight="1">
      <c r="A49" s="80" t="s">
        <v>36</v>
      </c>
      <c r="B49" s="81"/>
      <c r="C49" s="81"/>
      <c r="D49" s="81"/>
      <c r="E49" s="81"/>
      <c r="F49" s="81"/>
      <c r="G49" s="81"/>
      <c r="H49" s="75"/>
      <c r="I49" s="75"/>
    </row>
    <row r="50" spans="1:9" s="76" customFormat="1" ht="15.75" customHeight="1">
      <c r="A50" s="80"/>
      <c r="B50" s="81"/>
      <c r="C50" s="81"/>
      <c r="D50" s="81"/>
      <c r="E50" s="81"/>
      <c r="F50" s="81"/>
      <c r="G50" s="81"/>
      <c r="H50" s="75"/>
      <c r="I50" s="75"/>
    </row>
    <row r="51" spans="1:9" s="76" customFormat="1" ht="15.75" customHeight="1">
      <c r="A51" s="80"/>
      <c r="B51" s="81"/>
      <c r="C51" s="81"/>
      <c r="D51" s="81"/>
      <c r="E51" s="81"/>
      <c r="F51" s="81"/>
      <c r="G51" s="81"/>
      <c r="H51" s="75"/>
      <c r="I51" s="75"/>
    </row>
    <row r="52" spans="1:9" s="76" customFormat="1" ht="15.75" customHeight="1">
      <c r="A52" s="80"/>
      <c r="B52" s="81"/>
      <c r="C52" s="81"/>
      <c r="D52" s="81"/>
      <c r="E52" s="81"/>
      <c r="F52" s="81"/>
      <c r="G52" s="81"/>
      <c r="H52" s="75"/>
      <c r="I52" s="75"/>
    </row>
    <row r="53" spans="1:9" s="76" customFormat="1" ht="15.75" customHeight="1">
      <c r="A53" s="77"/>
      <c r="B53" s="78"/>
      <c r="C53" s="78"/>
      <c r="D53" s="78"/>
      <c r="E53" s="79"/>
      <c r="F53" s="79"/>
      <c r="G53" s="79"/>
      <c r="H53" s="75"/>
      <c r="I53" s="75"/>
    </row>
    <row r="54" spans="1:9" s="76" customFormat="1" ht="15.75" customHeight="1">
      <c r="A54" s="77"/>
      <c r="B54" s="78"/>
      <c r="C54" s="78"/>
      <c r="D54" s="78"/>
      <c r="E54" s="79"/>
      <c r="F54" s="79"/>
      <c r="G54" s="79"/>
      <c r="H54" s="75"/>
      <c r="I54" s="75"/>
    </row>
    <row r="55" spans="1:8" ht="13.5">
      <c r="A55" s="46"/>
      <c r="B55" s="12"/>
      <c r="C55" s="12"/>
      <c r="D55" s="12"/>
      <c r="E55" s="43"/>
      <c r="F55" s="43"/>
      <c r="G55" s="43"/>
      <c r="H55" s="24"/>
    </row>
    <row r="56" spans="1:8" ht="13.5">
      <c r="A56" s="46"/>
      <c r="B56" s="12"/>
      <c r="C56" s="12"/>
      <c r="D56" s="12"/>
      <c r="E56" s="43"/>
      <c r="F56" s="43"/>
      <c r="G56" s="43"/>
      <c r="H56" s="24"/>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sheetData>
  <mergeCells count="8">
    <mergeCell ref="A50:G50"/>
    <mergeCell ref="A51:G51"/>
    <mergeCell ref="A52:G52"/>
    <mergeCell ref="A12:G13"/>
    <mergeCell ref="A46:G46"/>
    <mergeCell ref="A47:G47"/>
    <mergeCell ref="A48:G48"/>
    <mergeCell ref="A49:G49"/>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3.xml><?xml version="1.0" encoding="utf-8"?>
<ds:datastoreItem xmlns:ds="http://schemas.openxmlformats.org/officeDocument/2006/customXml" ds:itemID="{8EC3B438-F019-4B85-A742-DD6D88994B43}">
  <ds:schemaRefs>
    <ds:schemaRef ds:uri="http://www.w3.org/XML/1998/namespace"/>
    <ds:schemaRef ds:uri="http://schemas.microsoft.com/office/infopath/2007/PartnerControls"/>
    <ds:schemaRef ds:uri="cc811197-5a73-4d86-a206-c117da05ddaa"/>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ED031A52-390F-46FA-86B3-07CB5B0F074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2017-10-27T18:33:42Z</cp:lastPrinted>
  <dcterms:created xsi:type="dcterms:W3CDTF">1999-06-02T23:29:55Z</dcterms:created>
  <dcterms:modified xsi:type="dcterms:W3CDTF">2017-11-02T15:43:39Z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