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800" windowHeight="12435" firstSheet="2" activeTab="2"/>
  </bookViews>
  <sheets>
    <sheet name="1.  Instructions" sheetId="3" state="hidden" r:id="rId1"/>
    <sheet name="2a.  Simple Form Data Entry" sheetId="2" state="hidden" r:id="rId2"/>
    <sheet name="3a.  Simple Form Fiscal Note" sheetId="1" r:id="rId3"/>
    <sheet name="2b.  Complex Form Data Entry" sheetId="9" state="hidden" r:id="rId4"/>
    <sheet name="3b.  Complex Form Fiscal Note" sheetId="10" state="hidden" r:id="rId5"/>
  </sheets>
  <definedNames>
    <definedName name="_xlnm.Print_Area" localSheetId="2">'3a.  Simple Form Fiscal Note'!$A$1:$S$119</definedName>
    <definedName name="_xlnm.Print_Area" localSheetId="4">'3b.  Complex Form Fiscal Note'!$A$1:$S$133</definedName>
  </definedNames>
  <calcPr calcId="152511"/>
</workbook>
</file>

<file path=xl/sharedStrings.xml><?xml version="1.0" encoding="utf-8"?>
<sst xmlns="http://schemas.openxmlformats.org/spreadsheetml/2006/main" count="687" uniqueCount="179">
  <si>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</si>
  <si>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</si>
  <si>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</si>
  <si>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</si>
  <si>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</si>
  <si>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</si>
  <si>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</si>
  <si>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</si>
  <si>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</si>
  <si>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</si>
  <si>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</si>
  <si>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</si>
  <si>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</si>
  <si>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</si>
  <si>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</si>
  <si>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</si>
  <si>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</si>
  <si>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</si>
  <si>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</si>
  <si>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</si>
  <si>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</si>
  <si>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</si>
  <si>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</si>
  <si>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</si>
  <si>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</si>
  <si>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</si>
  <si>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</si>
  <si>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</si>
  <si>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</si>
  <si>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</si>
  <si>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</si>
  <si>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</si>
  <si>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</si>
  <si>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</si>
  <si>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</si>
  <si>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</si>
  <si>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</si>
  <si>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</si>
  <si>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</si>
  <si>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</si>
  <si>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</si>
  <si>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</si>
  <si>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</si>
  <si>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</si>
  <si>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</si>
  <si>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</si>
  <si>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</si>
  <si>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</si>
  <si>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</si>
  <si>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</si>
  <si>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</si>
  <si>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</si>
  <si>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</si>
  <si>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</si>
  <si>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</si>
  <si>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</si>
  <si>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</si>
  <si>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</si>
  <si>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</si>
  <si>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</si>
  <si>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</si>
  <si>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</si>
  <si>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</si>
  <si>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</si>
  <si>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</si>
  <si>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</si>
  <si>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</si>
  <si>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</si>
  <si>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</si>
  <si>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</si>
  <si>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</si>
  <si>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</si>
  <si>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</si>
  <si>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</si>
  <si>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</si>
  <si>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</si>
  <si>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</si>
  <si>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</si>
  <si>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</si>
  <si>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</si>
  <si>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</si>
  <si>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</si>
  <si>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</si>
  <si>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</si>
  <si>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</si>
  <si>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</si>
  <si>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</si>
  <si>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</si>
  <si>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</si>
  <si>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</si>
  <si>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</si>
  <si>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</si>
  <si>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</si>
  <si>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</si>
  <si>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</si>
  <si>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</si>
  <si>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</si>
  <si>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</si>
  <si>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</si>
  <si>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</si>
  <si>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</si>
  <si>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</si>
  <si>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</si>
  <si>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</si>
  <si>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</si>
  <si>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</si>
  <si>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</si>
  <si>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</si>
  <si>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</si>
  <si>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</si>
  <si>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</si>
  <si>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</si>
  <si>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</si>
  <si>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</si>
  <si>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</si>
  <si>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</si>
  <si>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</si>
  <si>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</si>
  <si>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</si>
  <si>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</si>
  <si>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</si>
  <si>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</si>
  <si>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</si>
  <si>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</si>
  <si>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</si>
  <si>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</si>
  <si>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</si>
  <si>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</si>
  <si>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</si>
  <si>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</si>
  <si>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</si>
  <si>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</si>
  <si>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</si>
  <si>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</si>
  <si>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</si>
  <si>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</si>
  <si>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</si>
  <si>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</si>
  <si>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</si>
  <si>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</si>
  <si>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</si>
  <si>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</si>
  <si>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</si>
  <si>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</si>
  <si>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</si>
  <si>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</si>
  <si>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</si>
  <si>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</si>
  <si>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</si>
  <si>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</si>
  <si>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</si>
  <si>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</si>
  <si>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</si>
  <si>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</si>
  <si>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</si>
  <si>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Sale</t>
  </si>
  <si>
    <t>Stand Alone</t>
  </si>
  <si>
    <t>Carolyn Mock / Kate Donley</t>
  </si>
  <si>
    <t>7/31/17</t>
  </si>
  <si>
    <t>DES/Records &amp; Licensing/Facilities Management</t>
  </si>
  <si>
    <t>0010</t>
  </si>
  <si>
    <t>Records</t>
  </si>
  <si>
    <t>FMD</t>
  </si>
  <si>
    <t>A44000</t>
  </si>
  <si>
    <t>0440</t>
  </si>
  <si>
    <t>Records Property Sale located at 1215 East Fir Street, Seattle</t>
  </si>
  <si>
    <t>34187 Cost Real Property Sale</t>
  </si>
  <si>
    <t>39512 Sale of Real Property</t>
  </si>
  <si>
    <t>Legislation that uses a portion of the sales proceeds for a capital improvement project in the Archives Building is being submitted under separate cover.</t>
  </si>
  <si>
    <t>General Fund</t>
  </si>
  <si>
    <t>FMD and RES Labor</t>
  </si>
  <si>
    <t>Appraisals and title report</t>
  </si>
  <si>
    <t>In October 2017 legislation will be transmitted to include the appropriation necessary to relocate the King County Records Building operations.</t>
  </si>
  <si>
    <t>Sid Bender</t>
  </si>
  <si>
    <t xml:space="preserve">Sale of 1215 East Fir Street property </t>
  </si>
  <si>
    <t>To be determined and included in the replacement lease October transmittal</t>
  </si>
  <si>
    <t>Until additional costs are determined in October the fiscal note expenditures associated with this sale are limited to transaction costs.  As mentioned in the transmittal letter and property summary the additional expenditures will include replacement lease costs, move costs and tenant improvement costs along with customer service and capacity facility improvements at the nearby Archives building.</t>
  </si>
  <si>
    <t>Legislation that uses a portion of the sales proceeds for replacement leased space and TI's is being submitted under separate cover.</t>
  </si>
  <si>
    <t>- This sale will result in annual operating cost savings to KC from no longer maintaining this property of approximately $70,000 for supplies, services, and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</si>
</sst>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8">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
      <sz val="9"/>
      <color theme="1"/>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right/>
      <top style="double"/>
      <bottom style="double"/>
    </border>
    <border>
      <left/>
      <right style="medium"/>
      <top style="thin"/>
      <bottom style="thin"/>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9">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9" fillId="0" borderId="0" xfId="0" applyFont="1" applyBorder="1" applyAlignment="1">
      <alignment horizontal="left" vertical="center" wrapText="1"/>
    </xf>
    <xf numFmtId="167" fontId="33" fillId="5" borderId="31"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0" fontId="33" fillId="3" borderId="31" xfId="0" applyFont="1" applyFill="1" applyBorder="1" applyAlignment="1" applyProtection="1" quotePrefix="1">
      <alignment horizontal="left" vertical="top"/>
      <protection locked="0"/>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32" fillId="0" borderId="49" xfId="0" applyFont="1" applyBorder="1" applyAlignment="1" applyProtection="1">
      <alignment horizontal="center" wrapText="1"/>
      <protection/>
    </xf>
    <xf numFmtId="0" fontId="32" fillId="0" borderId="49" xfId="0" applyFont="1" applyBorder="1" applyAlignment="1" applyProtection="1">
      <alignment horizontal="center"/>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2" fillId="0" borderId="49"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3" fillId="6" borderId="54" xfId="0" applyFont="1" applyFill="1" applyBorder="1" applyAlignment="1">
      <alignment horizontal="center" vertical="center"/>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1" fillId="0" borderId="8" xfId="16" applyNumberFormat="1" applyFont="1" applyBorder="1" applyAlignment="1">
      <alignment horizontal="center"/>
    </xf>
    <xf numFmtId="166" fontId="1" fillId="0" borderId="55" xfId="16" applyNumberFormat="1" applyFont="1" applyBorder="1" applyAlignment="1">
      <alignment horizontal="center"/>
    </xf>
    <xf numFmtId="166" fontId="2" fillId="0" borderId="53" xfId="16" applyNumberFormat="1" applyFont="1" applyBorder="1" applyAlignment="1">
      <alignment horizontal="center"/>
    </xf>
    <xf numFmtId="166" fontId="2" fillId="0" borderId="56" xfId="16" applyNumberFormat="1" applyFont="1" applyBorder="1" applyAlignment="1">
      <alignment horizontal="center"/>
    </xf>
    <xf numFmtId="0" fontId="21" fillId="0" borderId="57" xfId="0" applyFont="1" applyFill="1" applyBorder="1" applyAlignment="1">
      <alignment horizontal="left"/>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7" xfId="16" applyNumberFormat="1" applyFont="1" applyBorder="1" applyAlignment="1">
      <alignment horizontal="center"/>
    </xf>
    <xf numFmtId="166" fontId="1" fillId="0" borderId="62" xfId="16" applyNumberFormat="1" applyFont="1" applyBorder="1" applyAlignment="1">
      <alignment horizontal="center"/>
    </xf>
    <xf numFmtId="3" fontId="1" fillId="0" borderId="6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0" fontId="26" fillId="0" borderId="0" xfId="0" applyFont="1" applyAlignment="1">
      <alignment horizontal="center"/>
    </xf>
    <xf numFmtId="0" fontId="3" fillId="6" borderId="54" xfId="0" applyFont="1" applyFill="1" applyBorder="1" applyAlignment="1">
      <alignment horizontal="center" vertical="center"/>
    </xf>
    <xf numFmtId="0" fontId="14" fillId="6" borderId="54" xfId="0" applyFont="1" applyFill="1" applyBorder="1" applyAlignment="1">
      <alignment horizontal="center" vertical="center"/>
    </xf>
    <xf numFmtId="167" fontId="47" fillId="0" borderId="27" xfId="16" applyNumberFormat="1" applyFont="1" applyFill="1" applyBorder="1" applyAlignment="1">
      <alignment horizontal="center" vertical="center" wrapText="1"/>
    </xf>
    <xf numFmtId="167" fontId="47" fillId="0" borderId="28" xfId="16" applyNumberFormat="1" applyFont="1" applyFill="1" applyBorder="1" applyAlignment="1">
      <alignment horizontal="center" vertical="center" wrapText="1"/>
    </xf>
    <xf numFmtId="167" fontId="47"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6" xfId="0" applyFont="1" applyBorder="1" applyAlignment="1">
      <alignment vertical="top"/>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63"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1" fillId="0" borderId="63" xfId="0" applyFont="1" applyBorder="1"/>
    <xf numFmtId="0" fontId="21" fillId="0" borderId="6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xf numFmtId="166" fontId="1" fillId="0" borderId="66" xfId="16" applyNumberFormat="1" applyFont="1" applyBorder="1"/>
    <xf numFmtId="166" fontId="2" fillId="0" borderId="1" xfId="16" applyNumberFormat="1" applyFont="1" applyBorder="1"/>
    <xf numFmtId="166" fontId="2" fillId="0" borderId="67" xfId="16"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281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0"/>
  <sheetViews>
    <sheetView showGridLines="0" zoomScale="80" zoomScaleNormal="80" workbookViewId="0" topLeftCell="A168">
      <selection activeCell="E180" sqref="E180"/>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57" t="s">
        <v>60</v>
      </c>
      <c r="D2" s="357"/>
      <c r="E2" s="357"/>
      <c r="F2" s="357"/>
      <c r="G2" s="357"/>
      <c r="H2" s="357"/>
      <c r="I2" s="357"/>
      <c r="J2" s="357"/>
      <c r="K2" s="357"/>
      <c r="L2" s="357"/>
      <c r="M2" s="357"/>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149</v>
      </c>
      <c r="D10" s="235"/>
      <c r="E10" s="235"/>
      <c r="F10" s="235"/>
      <c r="G10" s="138" t="s">
        <v>165</v>
      </c>
      <c r="H10" s="139"/>
      <c r="I10" s="139"/>
      <c r="J10" s="139"/>
      <c r="K10" s="139"/>
      <c r="L10" s="139"/>
      <c r="M10" s="140"/>
      <c r="N10" s="116"/>
      <c r="O10" s="211"/>
    </row>
    <row r="11" spans="2:15" ht="15" thickBot="1">
      <c r="B11" s="210"/>
      <c r="C11" s="237" t="s">
        <v>0</v>
      </c>
      <c r="D11" s="369" t="s">
        <v>76</v>
      </c>
      <c r="E11" s="369"/>
      <c r="F11" s="370"/>
      <c r="G11" s="138" t="s">
        <v>174</v>
      </c>
      <c r="H11" s="139"/>
      <c r="I11" s="139"/>
      <c r="J11" s="139"/>
      <c r="K11" s="139"/>
      <c r="L11" s="139"/>
      <c r="M11" s="140"/>
      <c r="N11" s="116"/>
      <c r="O11" s="212"/>
    </row>
    <row r="12" spans="2:15" ht="15" thickBot="1">
      <c r="B12" s="210"/>
      <c r="C12" s="238" t="s">
        <v>1</v>
      </c>
      <c r="D12" s="371" t="s">
        <v>75</v>
      </c>
      <c r="E12" s="371"/>
      <c r="F12" s="372"/>
      <c r="G12" s="138" t="s">
        <v>159</v>
      </c>
      <c r="H12" s="139"/>
      <c r="I12" s="139"/>
      <c r="J12" s="139"/>
      <c r="K12" s="139"/>
      <c r="L12" s="139"/>
      <c r="M12" s="140"/>
      <c r="N12" s="116"/>
      <c r="O12" s="213"/>
    </row>
    <row r="13" spans="2:15" ht="15" thickBot="1">
      <c r="B13" s="210"/>
      <c r="C13" s="238" t="s">
        <v>10</v>
      </c>
      <c r="D13" s="371" t="s">
        <v>74</v>
      </c>
      <c r="E13" s="371"/>
      <c r="F13" s="372"/>
      <c r="G13" s="138" t="s">
        <v>155</v>
      </c>
      <c r="H13" s="139"/>
      <c r="I13" s="139"/>
      <c r="J13" s="139"/>
      <c r="K13" s="139"/>
      <c r="L13" s="139"/>
      <c r="M13" s="140"/>
      <c r="N13" s="116"/>
      <c r="O13" s="214"/>
    </row>
    <row r="14" spans="2:15" ht="15" thickBot="1">
      <c r="B14" s="210"/>
      <c r="C14" s="238" t="s">
        <v>9</v>
      </c>
      <c r="D14" s="373" t="s">
        <v>73</v>
      </c>
      <c r="E14" s="371"/>
      <c r="F14" s="372"/>
      <c r="G14" s="138" t="s">
        <v>156</v>
      </c>
      <c r="H14" s="139"/>
      <c r="I14" s="139"/>
      <c r="J14" s="139"/>
      <c r="K14" s="139"/>
      <c r="L14" s="139"/>
      <c r="M14" s="140"/>
      <c r="N14" s="116"/>
      <c r="O14" s="213"/>
    </row>
    <row r="15" spans="2:15" ht="15" thickBot="1">
      <c r="B15" s="210"/>
      <c r="C15" s="239" t="s">
        <v>2</v>
      </c>
      <c r="D15" s="371" t="s">
        <v>72</v>
      </c>
      <c r="E15" s="371"/>
      <c r="F15" s="372"/>
      <c r="G15" s="138" t="s">
        <v>157</v>
      </c>
      <c r="H15" s="139"/>
      <c r="I15" s="139"/>
      <c r="J15" s="139"/>
      <c r="K15" s="139"/>
      <c r="L15" s="139"/>
      <c r="M15" s="140"/>
      <c r="N15" s="116"/>
      <c r="O15" s="214"/>
    </row>
    <row r="16" spans="2:15" ht="17.25" customHeight="1" thickBot="1">
      <c r="B16" s="210"/>
      <c r="C16" s="239" t="s">
        <v>8</v>
      </c>
      <c r="D16" s="371" t="s">
        <v>103</v>
      </c>
      <c r="E16" s="371"/>
      <c r="F16" s="240"/>
      <c r="G16" s="187" t="s">
        <v>158</v>
      </c>
      <c r="H16" s="117"/>
      <c r="I16" s="117"/>
      <c r="J16" s="118"/>
      <c r="K16" s="118"/>
      <c r="L16" s="118"/>
      <c r="M16" s="118"/>
      <c r="N16" s="118"/>
      <c r="O16" s="214"/>
    </row>
    <row r="17" spans="2:15" ht="15" customHeight="1" thickBot="1">
      <c r="B17" s="210"/>
      <c r="C17" s="241" t="s">
        <v>16</v>
      </c>
      <c r="D17" s="371" t="s">
        <v>69</v>
      </c>
      <c r="E17" s="371"/>
      <c r="F17" s="372"/>
      <c r="G17" s="141" t="s">
        <v>48</v>
      </c>
      <c r="H17" s="117"/>
      <c r="I17" s="117"/>
      <c r="J17" s="118"/>
      <c r="K17" s="118"/>
      <c r="L17" s="118"/>
      <c r="M17" s="118"/>
      <c r="N17" s="118"/>
      <c r="O17" s="211"/>
    </row>
    <row r="18" spans="2:15" ht="15" thickBot="1">
      <c r="B18" s="210"/>
      <c r="C18" s="242" t="s">
        <v>27</v>
      </c>
      <c r="D18" s="369" t="s">
        <v>70</v>
      </c>
      <c r="E18" s="369"/>
      <c r="F18" s="370"/>
      <c r="G18" s="142">
        <v>7100000</v>
      </c>
      <c r="H18" s="117"/>
      <c r="I18" s="117"/>
      <c r="J18" s="118"/>
      <c r="K18" s="118"/>
      <c r="L18" s="118"/>
      <c r="M18" s="118"/>
      <c r="N18" s="118"/>
      <c r="O18" s="211"/>
    </row>
    <row r="19" spans="2:16" ht="15" thickBot="1">
      <c r="B19" s="210"/>
      <c r="C19" s="242" t="s">
        <v>38</v>
      </c>
      <c r="D19" s="369" t="s">
        <v>137</v>
      </c>
      <c r="E19" s="369"/>
      <c r="F19" s="370"/>
      <c r="G19" s="188">
        <v>2017</v>
      </c>
      <c r="H19" s="117"/>
      <c r="I19" s="117"/>
      <c r="J19" s="118"/>
      <c r="K19" s="118"/>
      <c r="L19" s="118"/>
      <c r="M19" s="118"/>
      <c r="N19" s="118"/>
      <c r="O19" s="211"/>
      <c r="P19" s="215"/>
    </row>
    <row r="20" spans="2:15" ht="29.25" thickBot="1">
      <c r="B20" s="210"/>
      <c r="C20" s="243"/>
      <c r="D20" s="244"/>
      <c r="E20" s="244"/>
      <c r="F20" s="244"/>
      <c r="G20" s="361" t="s">
        <v>34</v>
      </c>
      <c r="H20" s="361"/>
      <c r="I20" s="361"/>
      <c r="J20" s="246" t="s">
        <v>35</v>
      </c>
      <c r="K20" s="247" t="s">
        <v>5</v>
      </c>
      <c r="L20" s="247" t="s">
        <v>104</v>
      </c>
      <c r="O20" s="211"/>
    </row>
    <row r="21" spans="2:15" ht="15" thickBot="1">
      <c r="B21" s="210"/>
      <c r="C21" s="243" t="s">
        <v>61</v>
      </c>
      <c r="D21" s="245" t="s">
        <v>71</v>
      </c>
      <c r="E21" s="245"/>
      <c r="F21" s="245"/>
      <c r="G21" s="143" t="s">
        <v>169</v>
      </c>
      <c r="H21" s="144"/>
      <c r="I21" s="145"/>
      <c r="J21" s="146"/>
      <c r="K21" s="334"/>
      <c r="L21" s="334" t="s">
        <v>160</v>
      </c>
      <c r="O21" s="211"/>
    </row>
    <row r="22" spans="2:15" ht="15" thickBot="1">
      <c r="B22" s="210"/>
      <c r="C22" s="243"/>
      <c r="D22" s="245"/>
      <c r="E22" s="245"/>
      <c r="F22" s="245"/>
      <c r="G22" s="143" t="s">
        <v>162</v>
      </c>
      <c r="H22" s="144"/>
      <c r="I22" s="145"/>
      <c r="J22" s="146" t="s">
        <v>163</v>
      </c>
      <c r="K22" s="334" t="s">
        <v>164</v>
      </c>
      <c r="L22" s="334" t="s">
        <v>160</v>
      </c>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67" t="s">
        <v>125</v>
      </c>
      <c r="D36" s="367"/>
      <c r="E36" s="367"/>
      <c r="F36" s="367"/>
      <c r="G36" s="367"/>
      <c r="H36" s="367"/>
      <c r="I36" s="367"/>
      <c r="J36" s="367"/>
      <c r="K36" s="367"/>
      <c r="L36" s="367"/>
      <c r="M36" s="367"/>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3" t="s">
        <v>141</v>
      </c>
      <c r="D39" s="387" t="s">
        <v>142</v>
      </c>
      <c r="E39" s="387"/>
      <c r="F39" s="387"/>
      <c r="G39" s="195"/>
      <c r="H39" s="119"/>
      <c r="I39" s="119"/>
      <c r="J39" s="121"/>
      <c r="K39" s="121"/>
      <c r="L39" s="121"/>
      <c r="M39" s="121"/>
      <c r="N39" s="121"/>
      <c r="O39" s="211"/>
    </row>
    <row r="40" spans="2:15" ht="28.5" customHeight="1" thickBot="1">
      <c r="B40" s="210"/>
      <c r="C40" s="249" t="s">
        <v>36</v>
      </c>
      <c r="D40" s="377" t="s">
        <v>77</v>
      </c>
      <c r="E40" s="377"/>
      <c r="F40" s="378"/>
      <c r="G40" s="324" t="s">
        <v>175</v>
      </c>
      <c r="H40" s="119"/>
      <c r="I40" s="119"/>
      <c r="J40" s="121"/>
      <c r="K40" s="121"/>
      <c r="L40" s="121"/>
      <c r="M40" s="121"/>
      <c r="N40" s="121"/>
      <c r="O40" s="211"/>
    </row>
    <row r="41" spans="2:15" ht="27" customHeight="1" thickBot="1">
      <c r="B41" s="210"/>
      <c r="C41" s="249" t="s">
        <v>37</v>
      </c>
      <c r="D41" s="377" t="s">
        <v>78</v>
      </c>
      <c r="E41" s="377"/>
      <c r="F41" s="378"/>
      <c r="G41" s="324" t="s">
        <v>175</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81" t="s">
        <v>134</v>
      </c>
      <c r="E43" s="382"/>
      <c r="F43" s="382"/>
      <c r="G43" s="382"/>
      <c r="H43" s="382"/>
      <c r="I43" s="383"/>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4" t="s">
        <v>99</v>
      </c>
      <c r="D48" s="384"/>
      <c r="E48" s="384"/>
      <c r="F48" s="384"/>
      <c r="G48" s="384"/>
      <c r="H48" s="384"/>
      <c r="I48" s="384"/>
      <c r="J48" s="384"/>
      <c r="K48" s="384"/>
      <c r="L48" s="384"/>
      <c r="M48" s="384"/>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68" t="s">
        <v>20</v>
      </c>
      <c r="F57" s="368"/>
      <c r="G57" s="261">
        <f>G19</f>
        <v>2017</v>
      </c>
      <c r="H57" s="262">
        <f>G57+1</f>
        <v>2018</v>
      </c>
      <c r="I57" s="262">
        <f>H57+1</f>
        <v>2019</v>
      </c>
      <c r="J57" s="262">
        <f>I57+1</f>
        <v>2020</v>
      </c>
      <c r="K57" s="262">
        <f>J57+1</f>
        <v>2021</v>
      </c>
      <c r="L57" s="262">
        <f>K57+1</f>
        <v>2022</v>
      </c>
      <c r="M57" s="263" t="s">
        <v>41</v>
      </c>
      <c r="N57" s="263" t="str">
        <f>CONCATENATE("Sum of Revenues Prior to ",G$19)</f>
        <v>Sum of Revenues Prior to 2017</v>
      </c>
      <c r="O57" s="211"/>
    </row>
    <row r="58" spans="2:15" ht="15" thickBot="1">
      <c r="B58" s="210"/>
      <c r="C58" s="157" t="s">
        <v>169</v>
      </c>
      <c r="D58" s="158" t="s">
        <v>50</v>
      </c>
      <c r="E58" s="379" t="s">
        <v>167</v>
      </c>
      <c r="F58" s="380"/>
      <c r="G58" s="151">
        <f>+G18-G59</f>
        <v>6947184.1</v>
      </c>
      <c r="H58" s="151"/>
      <c r="I58" s="151"/>
      <c r="J58" s="151"/>
      <c r="K58" s="151"/>
      <c r="L58" s="151"/>
      <c r="M58" s="151"/>
      <c r="N58" s="193"/>
      <c r="O58" s="211"/>
    </row>
    <row r="59" spans="2:15" ht="15" thickBot="1">
      <c r="B59" s="210"/>
      <c r="C59" s="157" t="s">
        <v>162</v>
      </c>
      <c r="D59" s="158" t="s">
        <v>50</v>
      </c>
      <c r="E59" s="149" t="s">
        <v>166</v>
      </c>
      <c r="F59" s="150"/>
      <c r="G59" s="151">
        <f>SUM(G82:G87)</f>
        <v>152815.90000000002</v>
      </c>
      <c r="H59" s="151"/>
      <c r="I59" s="152"/>
      <c r="J59" s="152"/>
      <c r="K59" s="152"/>
      <c r="L59" s="152"/>
      <c r="M59" s="152"/>
      <c r="N59" s="193"/>
      <c r="O59" s="211"/>
    </row>
    <row r="60" spans="2:15" ht="15" hidden="1" thickBot="1">
      <c r="B60" s="210"/>
      <c r="C60" s="157"/>
      <c r="D60" s="158" t="s">
        <v>50</v>
      </c>
      <c r="E60" s="149"/>
      <c r="F60" s="150"/>
      <c r="G60" s="151"/>
      <c r="H60" s="151"/>
      <c r="I60" s="152"/>
      <c r="J60" s="308"/>
      <c r="K60" s="309"/>
      <c r="L60" s="309"/>
      <c r="M60" s="192"/>
      <c r="N60" s="193"/>
      <c r="O60" s="211"/>
    </row>
    <row r="61" spans="2:15" ht="15" hidden="1" thickBot="1">
      <c r="B61" s="210"/>
      <c r="C61" s="157"/>
      <c r="D61" s="158" t="s">
        <v>50</v>
      </c>
      <c r="E61" s="149"/>
      <c r="F61" s="150"/>
      <c r="G61" s="151"/>
      <c r="H61" s="151"/>
      <c r="I61" s="152"/>
      <c r="J61" s="151"/>
      <c r="K61" s="192"/>
      <c r="L61" s="192"/>
      <c r="M61" s="192"/>
      <c r="N61" s="193"/>
      <c r="O61" s="211"/>
    </row>
    <row r="62" spans="2:15" ht="15" hidden="1" thickBot="1">
      <c r="B62" s="210"/>
      <c r="C62" s="157"/>
      <c r="D62" s="158" t="s">
        <v>50</v>
      </c>
      <c r="E62" s="149"/>
      <c r="F62" s="150"/>
      <c r="G62" s="151"/>
      <c r="H62" s="151"/>
      <c r="I62" s="152"/>
      <c r="J62" s="151"/>
      <c r="K62" s="192"/>
      <c r="L62" s="192"/>
      <c r="M62" s="192"/>
      <c r="N62" s="193"/>
      <c r="O62" s="211"/>
    </row>
    <row r="63" spans="2:15" ht="15" hidden="1" thickBot="1">
      <c r="B63" s="210"/>
      <c r="C63" s="157"/>
      <c r="D63" s="158" t="s">
        <v>50</v>
      </c>
      <c r="E63" s="149"/>
      <c r="F63" s="150"/>
      <c r="G63" s="151"/>
      <c r="H63" s="151"/>
      <c r="I63" s="152"/>
      <c r="J63" s="151"/>
      <c r="K63" s="192"/>
      <c r="L63" s="192"/>
      <c r="M63" s="192"/>
      <c r="N63" s="193"/>
      <c r="O63" s="211"/>
    </row>
    <row r="64" spans="2:15" ht="13.5" thickBot="1">
      <c r="B64" s="210"/>
      <c r="C64" s="136"/>
      <c r="D64" s="136"/>
      <c r="E64" s="136"/>
      <c r="F64" s="136"/>
      <c r="G64" s="136"/>
      <c r="H64" s="136"/>
      <c r="I64" s="136"/>
      <c r="J64" s="137"/>
      <c r="K64" s="137"/>
      <c r="L64" s="137"/>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5" t="s">
        <v>84</v>
      </c>
      <c r="D68" s="386"/>
      <c r="E68" s="386"/>
      <c r="F68" s="386"/>
      <c r="G68" s="386"/>
      <c r="H68" s="386"/>
      <c r="I68" s="386"/>
      <c r="J68" s="386"/>
      <c r="K68" s="386"/>
      <c r="L68" s="386"/>
      <c r="M68" s="386"/>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58"/>
      <c r="D69" s="358"/>
      <c r="E69" s="358"/>
      <c r="F69" s="358"/>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77" t="s">
        <v>85</v>
      </c>
      <c r="F71" s="377"/>
      <c r="G71" s="377"/>
      <c r="H71" s="377"/>
      <c r="I71" s="377"/>
      <c r="J71" s="377"/>
      <c r="K71" s="377"/>
      <c r="L71" s="377"/>
      <c r="M71" s="377"/>
      <c r="N71" s="180"/>
      <c r="O71" s="211"/>
    </row>
    <row r="72" spans="2:15" ht="13.5" customHeight="1">
      <c r="B72" s="210"/>
      <c r="C72" s="268" t="s">
        <v>25</v>
      </c>
      <c r="D72" s="269"/>
      <c r="E72" s="362" t="s">
        <v>86</v>
      </c>
      <c r="F72" s="362"/>
      <c r="G72" s="362"/>
      <c r="H72" s="362"/>
      <c r="I72" s="362"/>
      <c r="J72" s="362"/>
      <c r="K72" s="362"/>
      <c r="L72" s="362"/>
      <c r="M72" s="362"/>
      <c r="N72" s="181"/>
      <c r="O72" s="211"/>
    </row>
    <row r="73" spans="2:15" ht="14.25">
      <c r="B73" s="210"/>
      <c r="C73" s="268" t="s">
        <v>53</v>
      </c>
      <c r="D73" s="269"/>
      <c r="E73" s="362" t="s">
        <v>87</v>
      </c>
      <c r="F73" s="342"/>
      <c r="G73" s="342"/>
      <c r="H73" s="342"/>
      <c r="I73" s="342"/>
      <c r="J73" s="342"/>
      <c r="K73" s="342"/>
      <c r="L73" s="342"/>
      <c r="M73" s="342"/>
      <c r="N73" s="179"/>
      <c r="O73" s="211"/>
    </row>
    <row r="74" spans="2:15" ht="14.25">
      <c r="B74" s="210"/>
      <c r="C74" s="375" t="s">
        <v>55</v>
      </c>
      <c r="D74" s="375"/>
      <c r="E74" s="362" t="s">
        <v>88</v>
      </c>
      <c r="F74" s="342"/>
      <c r="G74" s="342"/>
      <c r="H74" s="342"/>
      <c r="I74" s="342"/>
      <c r="J74" s="342"/>
      <c r="K74" s="342"/>
      <c r="L74" s="342"/>
      <c r="M74" s="342"/>
      <c r="N74" s="179"/>
      <c r="O74" s="211"/>
    </row>
    <row r="75" spans="2:15" ht="14.25" customHeight="1">
      <c r="B75" s="210"/>
      <c r="C75" s="374" t="s">
        <v>56</v>
      </c>
      <c r="D75" s="374"/>
      <c r="E75" s="362" t="s">
        <v>89</v>
      </c>
      <c r="F75" s="362"/>
      <c r="G75" s="362"/>
      <c r="H75" s="362"/>
      <c r="I75" s="362"/>
      <c r="J75" s="362"/>
      <c r="K75" s="362"/>
      <c r="L75" s="362"/>
      <c r="M75" s="362"/>
      <c r="N75" s="181"/>
      <c r="O75" s="211"/>
    </row>
    <row r="76" spans="2:15" ht="14.25">
      <c r="B76" s="210"/>
      <c r="C76" s="375" t="s">
        <v>57</v>
      </c>
      <c r="D76" s="375"/>
      <c r="E76" s="362"/>
      <c r="F76" s="342"/>
      <c r="G76" s="342"/>
      <c r="H76" s="342"/>
      <c r="I76" s="342"/>
      <c r="J76" s="342"/>
      <c r="K76" s="342"/>
      <c r="L76" s="342"/>
      <c r="M76" s="342"/>
      <c r="N76" s="179"/>
      <c r="O76" s="211"/>
    </row>
    <row r="77" spans="2:15" ht="15" customHeight="1">
      <c r="B77" s="210"/>
      <c r="C77" s="376" t="s">
        <v>26</v>
      </c>
      <c r="D77" s="376"/>
      <c r="E77" s="362" t="s">
        <v>90</v>
      </c>
      <c r="F77" s="342"/>
      <c r="G77" s="342"/>
      <c r="H77" s="342"/>
      <c r="I77" s="342"/>
      <c r="J77" s="342"/>
      <c r="K77" s="342"/>
      <c r="L77" s="342"/>
      <c r="M77" s="342"/>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t="s">
        <v>161</v>
      </c>
      <c r="F80" s="121"/>
      <c r="G80" s="243" t="s">
        <v>11</v>
      </c>
      <c r="H80" s="119"/>
      <c r="I80" s="159" t="s">
        <v>50</v>
      </c>
      <c r="J80" s="121"/>
      <c r="K80" s="121"/>
      <c r="L80" s="121"/>
      <c r="M80" s="121"/>
      <c r="N80" s="121"/>
      <c r="O80" s="211"/>
    </row>
    <row r="81" spans="2:15" ht="43.5" thickBot="1">
      <c r="B81" s="210"/>
      <c r="C81" s="348" t="s">
        <v>40</v>
      </c>
      <c r="D81" s="348"/>
      <c r="E81" s="349" t="s">
        <v>22</v>
      </c>
      <c r="F81" s="349"/>
      <c r="G81" s="261">
        <f>$G$57</f>
        <v>2017</v>
      </c>
      <c r="H81" s="262">
        <f>G81+1</f>
        <v>2018</v>
      </c>
      <c r="I81" s="262">
        <f>H81+1</f>
        <v>2019</v>
      </c>
      <c r="J81" s="262">
        <f>I81+1</f>
        <v>2020</v>
      </c>
      <c r="K81" s="262">
        <f>J81+1</f>
        <v>2021</v>
      </c>
      <c r="L81" s="262">
        <f>K81+1</f>
        <v>2022</v>
      </c>
      <c r="M81" s="263" t="s">
        <v>41</v>
      </c>
      <c r="N81" s="263" t="str">
        <f>CONCATENATE("Sum of Expenditures Prior to ",G$19)</f>
        <v>Sum of Expenditures Prior to 2017</v>
      </c>
      <c r="O81" s="211"/>
    </row>
    <row r="82" spans="2:15" ht="15" thickBot="1">
      <c r="B82" s="210"/>
      <c r="C82" s="273" t="s">
        <v>21</v>
      </c>
      <c r="D82" s="274"/>
      <c r="E82" s="153" t="s">
        <v>170</v>
      </c>
      <c r="F82" s="154"/>
      <c r="G82" s="155">
        <v>143322.7</v>
      </c>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59" t="s">
        <v>55</v>
      </c>
      <c r="D85" s="360"/>
      <c r="E85" s="153" t="s">
        <v>171</v>
      </c>
      <c r="F85" s="154"/>
      <c r="G85" s="155">
        <v>9493.2</v>
      </c>
      <c r="H85" s="151"/>
      <c r="I85" s="152"/>
      <c r="J85" s="151"/>
      <c r="K85" s="151"/>
      <c r="L85" s="151"/>
      <c r="M85" s="151"/>
      <c r="N85" s="193"/>
      <c r="O85" s="211"/>
    </row>
    <row r="86" spans="2:15" ht="15" customHeight="1" thickBot="1">
      <c r="B86" s="210"/>
      <c r="C86" s="363" t="s">
        <v>56</v>
      </c>
      <c r="D86" s="364"/>
      <c r="E86" s="153"/>
      <c r="F86" s="154"/>
      <c r="G86" s="155"/>
      <c r="H86" s="151"/>
      <c r="I86" s="152"/>
      <c r="J86" s="151"/>
      <c r="K86" s="151"/>
      <c r="L86" s="151"/>
      <c r="M86" s="151"/>
      <c r="N86" s="193"/>
      <c r="O86" s="211"/>
    </row>
    <row r="87" spans="2:15" ht="15" thickBot="1">
      <c r="B87" s="210"/>
      <c r="C87" s="365" t="s">
        <v>26</v>
      </c>
      <c r="D87" s="366"/>
      <c r="E87" s="153"/>
      <c r="F87" s="154"/>
      <c r="G87" s="155"/>
      <c r="H87" s="151"/>
      <c r="I87" s="152"/>
      <c r="J87" s="151"/>
      <c r="K87" s="151"/>
      <c r="L87" s="151"/>
      <c r="M87" s="151"/>
      <c r="N87" s="193"/>
      <c r="O87" s="211"/>
    </row>
    <row r="88" spans="2:15" ht="14.25">
      <c r="B88" s="210"/>
      <c r="C88" s="119"/>
      <c r="D88" s="119"/>
      <c r="E88" s="119"/>
      <c r="F88" s="119"/>
      <c r="G88" s="119"/>
      <c r="H88" s="119"/>
      <c r="I88" s="119"/>
      <c r="J88" s="121"/>
      <c r="K88" s="121"/>
      <c r="L88" s="121"/>
      <c r="M88" s="121"/>
      <c r="N88" s="121"/>
      <c r="O88" s="211"/>
    </row>
    <row r="89" spans="2:15" ht="15.75" thickBot="1">
      <c r="B89" s="210"/>
      <c r="C89" s="272" t="s">
        <v>45</v>
      </c>
      <c r="D89" s="259"/>
      <c r="E89" s="121"/>
      <c r="F89" s="121"/>
      <c r="G89" s="119"/>
      <c r="H89" s="119"/>
      <c r="I89" s="119"/>
      <c r="J89" s="121"/>
      <c r="K89" s="121"/>
      <c r="L89" s="121"/>
      <c r="M89" s="121"/>
      <c r="N89" s="121"/>
      <c r="O89" s="211"/>
    </row>
    <row r="90" spans="2:15" ht="15" thickBot="1">
      <c r="B90" s="210"/>
      <c r="C90" s="243" t="s">
        <v>18</v>
      </c>
      <c r="D90" s="259"/>
      <c r="E90" s="156"/>
      <c r="F90" s="121"/>
      <c r="G90" s="243" t="s">
        <v>11</v>
      </c>
      <c r="H90" s="119"/>
      <c r="I90" s="160" t="s">
        <v>50</v>
      </c>
      <c r="J90" s="121"/>
      <c r="K90" s="121"/>
      <c r="L90" s="121"/>
      <c r="M90" s="121"/>
      <c r="N90" s="121"/>
      <c r="O90" s="211"/>
    </row>
    <row r="91" spans="2:15" ht="43.5" thickBot="1">
      <c r="B91" s="210"/>
      <c r="C91" s="348" t="s">
        <v>40</v>
      </c>
      <c r="D91" s="348"/>
      <c r="E91" s="349" t="s">
        <v>22</v>
      </c>
      <c r="F91" s="349"/>
      <c r="G91" s="261">
        <f>$G$57</f>
        <v>2017</v>
      </c>
      <c r="H91" s="262">
        <f>G91+1</f>
        <v>2018</v>
      </c>
      <c r="I91" s="262">
        <f>H91+1</f>
        <v>2019</v>
      </c>
      <c r="J91" s="262">
        <f>I91+1</f>
        <v>2020</v>
      </c>
      <c r="K91" s="262">
        <f>J91+1</f>
        <v>2021</v>
      </c>
      <c r="L91" s="262">
        <f>K91+1</f>
        <v>2022</v>
      </c>
      <c r="M91" s="263" t="s">
        <v>41</v>
      </c>
      <c r="N91" s="263" t="str">
        <f>CONCATENATE("Sum of Expenditures Prior to ",G$19)</f>
        <v>Sum of Expenditures Prior to 2017</v>
      </c>
      <c r="O91" s="211"/>
    </row>
    <row r="92" spans="2:15" ht="15" thickBot="1">
      <c r="B92" s="210"/>
      <c r="C92" s="273" t="s">
        <v>21</v>
      </c>
      <c r="D92" s="274"/>
      <c r="E92" s="153"/>
      <c r="F92" s="154"/>
      <c r="G92" s="155"/>
      <c r="H92" s="151"/>
      <c r="I92" s="152"/>
      <c r="J92" s="151"/>
      <c r="K92" s="151"/>
      <c r="L92" s="151"/>
      <c r="M92" s="151"/>
      <c r="N92" s="193"/>
      <c r="O92" s="211"/>
    </row>
    <row r="93" spans="2:15" ht="15" thickBot="1">
      <c r="B93" s="210"/>
      <c r="C93" s="273" t="s">
        <v>25</v>
      </c>
      <c r="D93" s="274"/>
      <c r="E93" s="153"/>
      <c r="F93" s="154"/>
      <c r="G93" s="155"/>
      <c r="H93" s="151"/>
      <c r="I93" s="152"/>
      <c r="J93" s="151"/>
      <c r="K93" s="151"/>
      <c r="L93" s="151"/>
      <c r="M93" s="151"/>
      <c r="N93" s="193"/>
      <c r="O93" s="211"/>
    </row>
    <row r="94" spans="2:15" ht="15" thickBot="1">
      <c r="B94" s="210"/>
      <c r="C94" s="273" t="s">
        <v>53</v>
      </c>
      <c r="D94" s="274"/>
      <c r="E94" s="153"/>
      <c r="F94" s="154"/>
      <c r="G94" s="155"/>
      <c r="H94" s="151"/>
      <c r="I94" s="152"/>
      <c r="J94" s="151"/>
      <c r="K94" s="151"/>
      <c r="L94" s="151"/>
      <c r="M94" s="151"/>
      <c r="N94" s="193"/>
      <c r="O94" s="211"/>
    </row>
    <row r="95" spans="2:15" ht="15" thickBot="1">
      <c r="B95" s="210"/>
      <c r="C95" s="359" t="s">
        <v>55</v>
      </c>
      <c r="D95" s="360"/>
      <c r="E95" s="153"/>
      <c r="F95" s="154"/>
      <c r="G95" s="155"/>
      <c r="H95" s="151"/>
      <c r="I95" s="152"/>
      <c r="J95" s="151"/>
      <c r="K95" s="151"/>
      <c r="L95" s="151"/>
      <c r="M95" s="151"/>
      <c r="N95" s="193"/>
      <c r="O95" s="211"/>
    </row>
    <row r="96" spans="2:15" ht="15" thickBot="1">
      <c r="B96" s="210"/>
      <c r="C96" s="363" t="s">
        <v>56</v>
      </c>
      <c r="D96" s="364"/>
      <c r="E96" s="153"/>
      <c r="F96" s="154"/>
      <c r="G96" s="155"/>
      <c r="H96" s="151"/>
      <c r="I96" s="152"/>
      <c r="J96" s="151"/>
      <c r="K96" s="151"/>
      <c r="L96" s="151"/>
      <c r="M96" s="151"/>
      <c r="N96" s="193"/>
      <c r="O96" s="211"/>
    </row>
    <row r="97" spans="2:15" ht="15" thickBot="1">
      <c r="B97" s="210"/>
      <c r="C97" s="365" t="s">
        <v>26</v>
      </c>
      <c r="D97" s="366"/>
      <c r="E97" s="153"/>
      <c r="F97" s="154"/>
      <c r="G97" s="155"/>
      <c r="H97" s="151"/>
      <c r="I97" s="152"/>
      <c r="J97" s="151"/>
      <c r="K97" s="151"/>
      <c r="L97" s="151"/>
      <c r="M97" s="151"/>
      <c r="N97" s="193"/>
      <c r="O97" s="211"/>
    </row>
    <row r="98" spans="2:15" ht="14.25" hidden="1">
      <c r="B98" s="210"/>
      <c r="C98" s="119"/>
      <c r="D98" s="119"/>
      <c r="E98" s="119"/>
      <c r="F98" s="119"/>
      <c r="G98" s="119"/>
      <c r="H98" s="119"/>
      <c r="I98" s="119"/>
      <c r="J98" s="121"/>
      <c r="K98" s="121"/>
      <c r="L98" s="121"/>
      <c r="M98" s="121"/>
      <c r="N98" s="121"/>
      <c r="O98" s="211"/>
    </row>
    <row r="99" spans="2:15" ht="15.75" hidden="1" thickBot="1">
      <c r="B99" s="210"/>
      <c r="C99" s="272" t="s">
        <v>46</v>
      </c>
      <c r="D99" s="259"/>
      <c r="E99" s="121"/>
      <c r="F99" s="121"/>
      <c r="G99" s="119"/>
      <c r="H99" s="119"/>
      <c r="I99" s="119"/>
      <c r="J99" s="121"/>
      <c r="K99" s="121"/>
      <c r="L99" s="121"/>
      <c r="M99" s="121"/>
      <c r="N99" s="121"/>
      <c r="O99" s="211"/>
    </row>
    <row r="100" spans="2:15" ht="15" hidden="1" thickBot="1">
      <c r="B100" s="210"/>
      <c r="C100" s="243" t="s">
        <v>18</v>
      </c>
      <c r="D100" s="259"/>
      <c r="E100" s="156"/>
      <c r="F100" s="121"/>
      <c r="G100" s="243" t="s">
        <v>11</v>
      </c>
      <c r="H100" s="119"/>
      <c r="I100" s="160" t="s">
        <v>50</v>
      </c>
      <c r="J100" s="121"/>
      <c r="K100" s="121"/>
      <c r="L100" s="121"/>
      <c r="M100" s="121"/>
      <c r="N100" s="121"/>
      <c r="O100" s="211"/>
    </row>
    <row r="101" spans="2:15" ht="43.5" hidden="1" thickBot="1">
      <c r="B101" s="210"/>
      <c r="C101" s="348" t="s">
        <v>40</v>
      </c>
      <c r="D101" s="348"/>
      <c r="E101" s="349" t="s">
        <v>22</v>
      </c>
      <c r="F101" s="349"/>
      <c r="G101" s="261">
        <f>$G$57</f>
        <v>2017</v>
      </c>
      <c r="H101" s="262">
        <f>G101+1</f>
        <v>2018</v>
      </c>
      <c r="I101" s="262">
        <f>H101+1</f>
        <v>2019</v>
      </c>
      <c r="J101" s="262">
        <f>I101+1</f>
        <v>2020</v>
      </c>
      <c r="K101" s="262"/>
      <c r="L101" s="262"/>
      <c r="M101" s="263" t="s">
        <v>41</v>
      </c>
      <c r="N101" s="263" t="str">
        <f>CONCATENATE("Sum of Expenditures Prior to ",G$19)</f>
        <v>Sum of Expenditures Prior to 2017</v>
      </c>
      <c r="O101" s="211"/>
    </row>
    <row r="102" spans="2:15" ht="15" hidden="1" thickBot="1">
      <c r="B102" s="210"/>
      <c r="C102" s="273" t="s">
        <v>21</v>
      </c>
      <c r="D102" s="274"/>
      <c r="E102" s="153"/>
      <c r="F102" s="154"/>
      <c r="G102" s="155"/>
      <c r="H102" s="151"/>
      <c r="I102" s="152"/>
      <c r="J102" s="151"/>
      <c r="K102" s="151"/>
      <c r="L102" s="151"/>
      <c r="M102" s="151"/>
      <c r="N102" s="193"/>
      <c r="O102" s="211"/>
    </row>
    <row r="103" spans="2:15" ht="15" hidden="1" thickBot="1">
      <c r="B103" s="210"/>
      <c r="C103" s="273" t="s">
        <v>25</v>
      </c>
      <c r="D103" s="274"/>
      <c r="E103" s="153"/>
      <c r="F103" s="154"/>
      <c r="G103" s="155"/>
      <c r="H103" s="151"/>
      <c r="I103" s="152"/>
      <c r="J103" s="151"/>
      <c r="K103" s="151"/>
      <c r="L103" s="151"/>
      <c r="M103" s="151"/>
      <c r="N103" s="193"/>
      <c r="O103" s="211"/>
    </row>
    <row r="104" spans="2:15" ht="15" hidden="1" thickBot="1">
      <c r="B104" s="210"/>
      <c r="C104" s="273" t="s">
        <v>53</v>
      </c>
      <c r="D104" s="274"/>
      <c r="E104" s="153"/>
      <c r="F104" s="154"/>
      <c r="G104" s="155"/>
      <c r="H104" s="151"/>
      <c r="I104" s="152"/>
      <c r="J104" s="151"/>
      <c r="K104" s="151"/>
      <c r="L104" s="151"/>
      <c r="M104" s="151"/>
      <c r="N104" s="193"/>
      <c r="O104" s="211"/>
    </row>
    <row r="105" spans="2:15" ht="15" hidden="1" thickBot="1">
      <c r="B105" s="210"/>
      <c r="C105" s="359" t="s">
        <v>55</v>
      </c>
      <c r="D105" s="360"/>
      <c r="E105" s="153"/>
      <c r="F105" s="154"/>
      <c r="G105" s="155"/>
      <c r="H105" s="151"/>
      <c r="I105" s="152"/>
      <c r="J105" s="151"/>
      <c r="K105" s="151"/>
      <c r="L105" s="151"/>
      <c r="M105" s="151"/>
      <c r="N105" s="193"/>
      <c r="O105" s="211"/>
    </row>
    <row r="106" spans="2:15" ht="15" hidden="1" thickBot="1">
      <c r="B106" s="210"/>
      <c r="C106" s="363" t="s">
        <v>56</v>
      </c>
      <c r="D106" s="364"/>
      <c r="E106" s="153"/>
      <c r="F106" s="154"/>
      <c r="G106" s="155"/>
      <c r="H106" s="151"/>
      <c r="I106" s="152"/>
      <c r="J106" s="151"/>
      <c r="K106" s="151"/>
      <c r="L106" s="151"/>
      <c r="M106" s="151"/>
      <c r="N106" s="193"/>
      <c r="O106" s="211"/>
    </row>
    <row r="107" spans="2:15" ht="15" hidden="1" thickBot="1">
      <c r="B107" s="210"/>
      <c r="C107" s="359" t="s">
        <v>57</v>
      </c>
      <c r="D107" s="360"/>
      <c r="E107" s="153"/>
      <c r="F107" s="154"/>
      <c r="G107" s="155"/>
      <c r="H107" s="151"/>
      <c r="I107" s="152"/>
      <c r="J107" s="151"/>
      <c r="K107" s="151"/>
      <c r="L107" s="151"/>
      <c r="M107" s="151"/>
      <c r="N107" s="193"/>
      <c r="O107" s="211"/>
    </row>
    <row r="108" spans="2:15" ht="15" hidden="1" thickBot="1">
      <c r="B108" s="210"/>
      <c r="C108" s="365" t="s">
        <v>26</v>
      </c>
      <c r="D108" s="366"/>
      <c r="E108" s="153"/>
      <c r="F108" s="154"/>
      <c r="G108" s="155"/>
      <c r="H108" s="151"/>
      <c r="I108" s="152"/>
      <c r="J108" s="151"/>
      <c r="K108" s="151"/>
      <c r="L108" s="151"/>
      <c r="M108" s="151"/>
      <c r="N108" s="193"/>
      <c r="O108" s="211"/>
    </row>
    <row r="109" spans="2:15" ht="14.25" hidden="1">
      <c r="B109" s="210"/>
      <c r="C109" s="119"/>
      <c r="D109" s="119"/>
      <c r="E109" s="119"/>
      <c r="F109" s="119"/>
      <c r="G109" s="119"/>
      <c r="H109" s="119"/>
      <c r="I109" s="119"/>
      <c r="J109" s="121"/>
      <c r="K109" s="121"/>
      <c r="L109" s="121"/>
      <c r="M109" s="121"/>
      <c r="N109" s="121"/>
      <c r="O109" s="211"/>
    </row>
    <row r="110" spans="2:15" ht="13.5" hidden="1" thickBot="1">
      <c r="B110" s="210"/>
      <c r="C110" s="275" t="s">
        <v>47</v>
      </c>
      <c r="D110" s="235"/>
      <c r="E110" s="116"/>
      <c r="F110" s="116"/>
      <c r="G110" s="125"/>
      <c r="H110" s="125"/>
      <c r="I110" s="125"/>
      <c r="J110" s="116"/>
      <c r="K110" s="116"/>
      <c r="L110" s="116"/>
      <c r="M110" s="116"/>
      <c r="N110" s="116"/>
      <c r="O110" s="211"/>
    </row>
    <row r="111" spans="2:15" ht="15" hidden="1" thickBot="1">
      <c r="B111" s="210"/>
      <c r="C111" s="276" t="s">
        <v>18</v>
      </c>
      <c r="D111" s="235"/>
      <c r="E111" s="172"/>
      <c r="F111" s="116"/>
      <c r="G111" s="243" t="s">
        <v>11</v>
      </c>
      <c r="H111" s="125"/>
      <c r="I111" s="173" t="s">
        <v>50</v>
      </c>
      <c r="J111" s="116"/>
      <c r="K111" s="116"/>
      <c r="L111" s="116"/>
      <c r="M111" s="116"/>
      <c r="N111" s="116"/>
      <c r="O111" s="211"/>
    </row>
    <row r="112" spans="2:15" ht="43.5" hidden="1" thickBot="1">
      <c r="B112" s="210"/>
      <c r="C112" s="348" t="s">
        <v>40</v>
      </c>
      <c r="D112" s="348"/>
      <c r="E112" s="349" t="s">
        <v>22</v>
      </c>
      <c r="F112" s="349"/>
      <c r="G112" s="280">
        <f>$G$57</f>
        <v>2017</v>
      </c>
      <c r="H112" s="281">
        <f>G112+1</f>
        <v>2018</v>
      </c>
      <c r="I112" s="281">
        <f>H112+1</f>
        <v>2019</v>
      </c>
      <c r="J112" s="281">
        <f>I112+1</f>
        <v>2020</v>
      </c>
      <c r="K112" s="281"/>
      <c r="L112" s="281"/>
      <c r="M112" s="282" t="s">
        <v>41</v>
      </c>
      <c r="N112" s="263" t="str">
        <f>CONCATENATE("Sum of Expenditures Prior to ",G$19)</f>
        <v>Sum of Expenditures Prior to 2017</v>
      </c>
      <c r="O112" s="211"/>
    </row>
    <row r="113" spans="2:15" ht="15" hidden="1" thickBot="1">
      <c r="B113" s="210"/>
      <c r="C113" s="277" t="s">
        <v>21</v>
      </c>
      <c r="D113" s="278"/>
      <c r="E113" s="170"/>
      <c r="F113" s="171"/>
      <c r="G113" s="155"/>
      <c r="H113" s="151"/>
      <c r="I113" s="152"/>
      <c r="J113" s="151"/>
      <c r="K113" s="151"/>
      <c r="L113" s="151"/>
      <c r="M113" s="151"/>
      <c r="N113" s="193"/>
      <c r="O113" s="211"/>
    </row>
    <row r="114" spans="2:15" ht="15" hidden="1" thickBot="1">
      <c r="B114" s="210"/>
      <c r="C114" s="277" t="s">
        <v>25</v>
      </c>
      <c r="D114" s="278"/>
      <c r="E114" s="170"/>
      <c r="F114" s="171"/>
      <c r="G114" s="155"/>
      <c r="H114" s="151"/>
      <c r="I114" s="152"/>
      <c r="J114" s="151"/>
      <c r="K114" s="151"/>
      <c r="L114" s="151"/>
      <c r="M114" s="151"/>
      <c r="N114" s="193"/>
      <c r="O114" s="211"/>
    </row>
    <row r="115" spans="2:15" ht="15" hidden="1" thickBot="1">
      <c r="B115" s="210"/>
      <c r="C115" s="277" t="s">
        <v>53</v>
      </c>
      <c r="D115" s="278"/>
      <c r="E115" s="170"/>
      <c r="F115" s="171"/>
      <c r="G115" s="155"/>
      <c r="H115" s="151"/>
      <c r="I115" s="152"/>
      <c r="J115" s="151"/>
      <c r="K115" s="151"/>
      <c r="L115" s="151"/>
      <c r="M115" s="151"/>
      <c r="N115" s="193"/>
      <c r="O115" s="211"/>
    </row>
    <row r="116" spans="2:15" ht="15" hidden="1" thickBot="1">
      <c r="B116" s="210"/>
      <c r="C116" s="350" t="s">
        <v>55</v>
      </c>
      <c r="D116" s="351"/>
      <c r="E116" s="170"/>
      <c r="F116" s="171"/>
      <c r="G116" s="155"/>
      <c r="H116" s="151"/>
      <c r="I116" s="152"/>
      <c r="J116" s="151"/>
      <c r="K116" s="151"/>
      <c r="L116" s="151"/>
      <c r="M116" s="151"/>
      <c r="N116" s="193"/>
      <c r="O116" s="211"/>
    </row>
    <row r="117" spans="2:15" ht="15" hidden="1" thickBot="1">
      <c r="B117" s="210"/>
      <c r="C117" s="352" t="s">
        <v>56</v>
      </c>
      <c r="D117" s="353"/>
      <c r="E117" s="170"/>
      <c r="F117" s="171"/>
      <c r="G117" s="155"/>
      <c r="H117" s="151"/>
      <c r="I117" s="152"/>
      <c r="J117" s="151"/>
      <c r="K117" s="151"/>
      <c r="L117" s="151"/>
      <c r="M117" s="151"/>
      <c r="N117" s="193"/>
      <c r="O117" s="211"/>
    </row>
    <row r="118" spans="2:15" ht="15" hidden="1" thickBot="1">
      <c r="B118" s="210"/>
      <c r="C118" s="350" t="s">
        <v>57</v>
      </c>
      <c r="D118" s="351"/>
      <c r="E118" s="170"/>
      <c r="F118" s="171"/>
      <c r="G118" s="155"/>
      <c r="H118" s="151"/>
      <c r="I118" s="152"/>
      <c r="J118" s="151"/>
      <c r="K118" s="151"/>
      <c r="L118" s="151"/>
      <c r="M118" s="151"/>
      <c r="N118" s="193"/>
      <c r="O118" s="211"/>
    </row>
    <row r="119" spans="2:15" ht="15" hidden="1" thickBot="1">
      <c r="B119" s="210"/>
      <c r="C119" s="354" t="s">
        <v>26</v>
      </c>
      <c r="D119" s="355"/>
      <c r="E119" s="170"/>
      <c r="F119" s="171"/>
      <c r="G119" s="155"/>
      <c r="H119" s="151"/>
      <c r="I119" s="152"/>
      <c r="J119" s="151"/>
      <c r="K119" s="151"/>
      <c r="L119" s="151"/>
      <c r="M119" s="151"/>
      <c r="N119" s="193"/>
      <c r="O119" s="211"/>
    </row>
    <row r="120" spans="2:15" ht="13.5" hidden="1">
      <c r="B120" s="210"/>
      <c r="C120" s="279"/>
      <c r="D120" s="279"/>
      <c r="E120" s="116"/>
      <c r="F120" s="116"/>
      <c r="G120" s="125"/>
      <c r="H120" s="125"/>
      <c r="I120" s="125"/>
      <c r="J120" s="116"/>
      <c r="K120" s="116"/>
      <c r="L120" s="116"/>
      <c r="M120" s="116"/>
      <c r="N120" s="116"/>
      <c r="O120" s="211"/>
    </row>
    <row r="121" spans="2:15" ht="13.5" hidden="1" thickBot="1">
      <c r="B121" s="210"/>
      <c r="C121" s="275" t="s">
        <v>58</v>
      </c>
      <c r="D121" s="235"/>
      <c r="E121" s="116"/>
      <c r="F121" s="116"/>
      <c r="G121" s="125"/>
      <c r="H121" s="125"/>
      <c r="I121" s="125"/>
      <c r="J121" s="116"/>
      <c r="K121" s="116"/>
      <c r="L121" s="116"/>
      <c r="M121" s="116"/>
      <c r="N121" s="116"/>
      <c r="O121" s="211"/>
    </row>
    <row r="122" spans="2:15" ht="15" hidden="1" thickBot="1">
      <c r="B122" s="210"/>
      <c r="C122" s="276" t="s">
        <v>18</v>
      </c>
      <c r="D122" s="235"/>
      <c r="E122" s="172"/>
      <c r="F122" s="116"/>
      <c r="G122" s="243" t="s">
        <v>11</v>
      </c>
      <c r="H122" s="125"/>
      <c r="I122" s="173" t="s">
        <v>50</v>
      </c>
      <c r="J122" s="116"/>
      <c r="K122" s="116"/>
      <c r="L122" s="116"/>
      <c r="M122" s="116"/>
      <c r="N122" s="116"/>
      <c r="O122" s="211"/>
    </row>
    <row r="123" spans="2:15" ht="43.5" hidden="1" thickBot="1">
      <c r="B123" s="210"/>
      <c r="C123" s="348" t="s">
        <v>40</v>
      </c>
      <c r="D123" s="348"/>
      <c r="E123" s="349" t="s">
        <v>22</v>
      </c>
      <c r="F123" s="349"/>
      <c r="G123" s="280">
        <f>$G$57</f>
        <v>2017</v>
      </c>
      <c r="H123" s="281">
        <f>G123+1</f>
        <v>2018</v>
      </c>
      <c r="I123" s="281">
        <f>H123+1</f>
        <v>2019</v>
      </c>
      <c r="J123" s="281">
        <f>I123+1</f>
        <v>2020</v>
      </c>
      <c r="K123" s="281"/>
      <c r="L123" s="281"/>
      <c r="M123" s="282" t="s">
        <v>41</v>
      </c>
      <c r="N123" s="263" t="str">
        <f>CONCATENATE("Sum of Expenditures Prior to ",G$19)</f>
        <v>Sum of Expenditures Prior to 2017</v>
      </c>
      <c r="O123" s="211"/>
    </row>
    <row r="124" spans="2:15" ht="15" hidden="1" thickBot="1">
      <c r="B124" s="210"/>
      <c r="C124" s="277" t="s">
        <v>21</v>
      </c>
      <c r="D124" s="278"/>
      <c r="E124" s="170"/>
      <c r="F124" s="171"/>
      <c r="G124" s="155"/>
      <c r="H124" s="151"/>
      <c r="I124" s="152"/>
      <c r="J124" s="151"/>
      <c r="K124" s="151"/>
      <c r="L124" s="151"/>
      <c r="M124" s="151"/>
      <c r="N124" s="193"/>
      <c r="O124" s="211"/>
    </row>
    <row r="125" spans="2:15" ht="15" hidden="1" thickBot="1">
      <c r="B125" s="210"/>
      <c r="C125" s="277" t="s">
        <v>25</v>
      </c>
      <c r="D125" s="278"/>
      <c r="E125" s="170"/>
      <c r="F125" s="171"/>
      <c r="G125" s="155"/>
      <c r="H125" s="151"/>
      <c r="I125" s="152"/>
      <c r="J125" s="151"/>
      <c r="K125" s="151"/>
      <c r="L125" s="151"/>
      <c r="M125" s="151"/>
      <c r="N125" s="193"/>
      <c r="O125" s="211"/>
    </row>
    <row r="126" spans="2:15" ht="15" hidden="1" thickBot="1">
      <c r="B126" s="210"/>
      <c r="C126" s="277" t="s">
        <v>53</v>
      </c>
      <c r="D126" s="278"/>
      <c r="E126" s="170"/>
      <c r="F126" s="171"/>
      <c r="G126" s="155"/>
      <c r="H126" s="151"/>
      <c r="I126" s="152"/>
      <c r="J126" s="151"/>
      <c r="K126" s="151"/>
      <c r="L126" s="151"/>
      <c r="M126" s="151"/>
      <c r="N126" s="193"/>
      <c r="O126" s="211"/>
    </row>
    <row r="127" spans="2:15" ht="15" hidden="1" thickBot="1">
      <c r="B127" s="210"/>
      <c r="C127" s="350" t="s">
        <v>55</v>
      </c>
      <c r="D127" s="351"/>
      <c r="E127" s="170"/>
      <c r="F127" s="171"/>
      <c r="G127" s="155"/>
      <c r="H127" s="151"/>
      <c r="I127" s="152"/>
      <c r="J127" s="151"/>
      <c r="K127" s="151"/>
      <c r="L127" s="151"/>
      <c r="M127" s="151"/>
      <c r="N127" s="193"/>
      <c r="O127" s="211"/>
    </row>
    <row r="128" spans="2:15" ht="15" hidden="1" thickBot="1">
      <c r="B128" s="210"/>
      <c r="C128" s="352" t="s">
        <v>56</v>
      </c>
      <c r="D128" s="353"/>
      <c r="E128" s="170"/>
      <c r="F128" s="171"/>
      <c r="G128" s="155"/>
      <c r="H128" s="151"/>
      <c r="I128" s="152"/>
      <c r="J128" s="151"/>
      <c r="K128" s="151"/>
      <c r="L128" s="151"/>
      <c r="M128" s="151"/>
      <c r="N128" s="193"/>
      <c r="O128" s="211"/>
    </row>
    <row r="129" spans="2:15" ht="15" hidden="1" thickBot="1">
      <c r="B129" s="210"/>
      <c r="C129" s="350" t="s">
        <v>57</v>
      </c>
      <c r="D129" s="351"/>
      <c r="E129" s="170"/>
      <c r="F129" s="171"/>
      <c r="G129" s="155"/>
      <c r="H129" s="151"/>
      <c r="I129" s="152"/>
      <c r="J129" s="151"/>
      <c r="K129" s="151"/>
      <c r="L129" s="151"/>
      <c r="M129" s="151"/>
      <c r="N129" s="193"/>
      <c r="O129" s="211"/>
    </row>
    <row r="130" spans="2:15" ht="15" hidden="1" thickBot="1">
      <c r="B130" s="210"/>
      <c r="C130" s="354" t="s">
        <v>26</v>
      </c>
      <c r="D130" s="355"/>
      <c r="E130" s="170"/>
      <c r="F130" s="171"/>
      <c r="G130" s="155"/>
      <c r="H130" s="151"/>
      <c r="I130" s="152"/>
      <c r="J130" s="151"/>
      <c r="K130" s="151"/>
      <c r="L130" s="151"/>
      <c r="M130" s="151"/>
      <c r="N130" s="193"/>
      <c r="O130" s="211"/>
    </row>
    <row r="131" spans="2:15" ht="13.5" hidden="1">
      <c r="B131" s="210"/>
      <c r="C131" s="279"/>
      <c r="D131" s="279"/>
      <c r="E131" s="116"/>
      <c r="F131" s="116"/>
      <c r="G131" s="125"/>
      <c r="H131" s="125"/>
      <c r="I131" s="125"/>
      <c r="J131" s="116"/>
      <c r="K131" s="116"/>
      <c r="L131" s="116"/>
      <c r="M131" s="116"/>
      <c r="N131" s="116"/>
      <c r="O131" s="211"/>
    </row>
    <row r="132" spans="2:15" ht="13.5" hidden="1" thickBot="1">
      <c r="B132" s="210"/>
      <c r="C132" s="275" t="s">
        <v>59</v>
      </c>
      <c r="D132" s="235"/>
      <c r="E132" s="116"/>
      <c r="F132" s="116"/>
      <c r="G132" s="125"/>
      <c r="H132" s="125"/>
      <c r="I132" s="125"/>
      <c r="J132" s="116"/>
      <c r="K132" s="116"/>
      <c r="L132" s="116"/>
      <c r="M132" s="116"/>
      <c r="N132" s="116"/>
      <c r="O132" s="211"/>
    </row>
    <row r="133" spans="2:15" ht="15" hidden="1" thickBot="1">
      <c r="B133" s="210"/>
      <c r="C133" s="276" t="s">
        <v>18</v>
      </c>
      <c r="D133" s="235"/>
      <c r="E133" s="172"/>
      <c r="F133" s="116"/>
      <c r="G133" s="243" t="s">
        <v>11</v>
      </c>
      <c r="H133" s="125"/>
      <c r="I133" s="173" t="s">
        <v>50</v>
      </c>
      <c r="J133" s="116"/>
      <c r="K133" s="116"/>
      <c r="L133" s="116"/>
      <c r="M133" s="116"/>
      <c r="N133" s="116"/>
      <c r="O133" s="211"/>
    </row>
    <row r="134" spans="2:15" ht="43.5" hidden="1" thickBot="1">
      <c r="B134" s="210"/>
      <c r="C134" s="348" t="s">
        <v>40</v>
      </c>
      <c r="D134" s="348"/>
      <c r="E134" s="349" t="s">
        <v>22</v>
      </c>
      <c r="F134" s="349"/>
      <c r="G134" s="280">
        <f>$G$57</f>
        <v>2017</v>
      </c>
      <c r="H134" s="281">
        <f>G134+1</f>
        <v>2018</v>
      </c>
      <c r="I134" s="281">
        <f>H134+1</f>
        <v>2019</v>
      </c>
      <c r="J134" s="281">
        <f>I134+1</f>
        <v>2020</v>
      </c>
      <c r="K134" s="281"/>
      <c r="L134" s="281"/>
      <c r="M134" s="282" t="s">
        <v>41</v>
      </c>
      <c r="N134" s="263" t="str">
        <f>CONCATENATE("Sum of Expenditures Prior to ",G$19)</f>
        <v>Sum of Expenditures Prior to 2017</v>
      </c>
      <c r="O134" s="211"/>
    </row>
    <row r="135" spans="2:15" ht="15" hidden="1" thickBot="1">
      <c r="B135" s="210"/>
      <c r="C135" s="277" t="s">
        <v>21</v>
      </c>
      <c r="D135" s="278"/>
      <c r="E135" s="170"/>
      <c r="F135" s="171"/>
      <c r="G135" s="155"/>
      <c r="H135" s="151"/>
      <c r="I135" s="152"/>
      <c r="J135" s="151"/>
      <c r="K135" s="151"/>
      <c r="L135" s="151"/>
      <c r="M135" s="151"/>
      <c r="N135" s="193"/>
      <c r="O135" s="211"/>
    </row>
    <row r="136" spans="2:15" ht="15" hidden="1" thickBot="1">
      <c r="B136" s="210"/>
      <c r="C136" s="277" t="s">
        <v>25</v>
      </c>
      <c r="D136" s="278"/>
      <c r="E136" s="170"/>
      <c r="F136" s="171"/>
      <c r="G136" s="155"/>
      <c r="H136" s="151"/>
      <c r="I136" s="152"/>
      <c r="J136" s="151"/>
      <c r="K136" s="151"/>
      <c r="L136" s="151"/>
      <c r="M136" s="151"/>
      <c r="N136" s="193"/>
      <c r="O136" s="211"/>
    </row>
    <row r="137" spans="2:15" ht="15" hidden="1" thickBot="1">
      <c r="B137" s="210"/>
      <c r="C137" s="277" t="s">
        <v>53</v>
      </c>
      <c r="D137" s="278"/>
      <c r="E137" s="170"/>
      <c r="F137" s="171"/>
      <c r="G137" s="155"/>
      <c r="H137" s="151"/>
      <c r="I137" s="152"/>
      <c r="J137" s="151"/>
      <c r="K137" s="151"/>
      <c r="L137" s="151"/>
      <c r="M137" s="151"/>
      <c r="N137" s="193"/>
      <c r="O137" s="211"/>
    </row>
    <row r="138" spans="2:15" ht="15" hidden="1" thickBot="1">
      <c r="B138" s="210"/>
      <c r="C138" s="350" t="s">
        <v>55</v>
      </c>
      <c r="D138" s="351"/>
      <c r="E138" s="170"/>
      <c r="F138" s="171"/>
      <c r="G138" s="155"/>
      <c r="H138" s="151"/>
      <c r="I138" s="152"/>
      <c r="J138" s="151"/>
      <c r="K138" s="151"/>
      <c r="L138" s="151"/>
      <c r="M138" s="151"/>
      <c r="N138" s="193"/>
      <c r="O138" s="211"/>
    </row>
    <row r="139" spans="2:15" ht="15" hidden="1" thickBot="1">
      <c r="B139" s="210"/>
      <c r="C139" s="352" t="s">
        <v>56</v>
      </c>
      <c r="D139" s="353"/>
      <c r="E139" s="170"/>
      <c r="F139" s="171"/>
      <c r="G139" s="155"/>
      <c r="H139" s="151"/>
      <c r="I139" s="152"/>
      <c r="J139" s="151"/>
      <c r="K139" s="151"/>
      <c r="L139" s="151"/>
      <c r="M139" s="151"/>
      <c r="N139" s="193"/>
      <c r="O139" s="211"/>
    </row>
    <row r="140" spans="2:15" ht="15" hidden="1" thickBot="1">
      <c r="B140" s="210"/>
      <c r="C140" s="350" t="s">
        <v>57</v>
      </c>
      <c r="D140" s="351"/>
      <c r="E140" s="170"/>
      <c r="F140" s="171"/>
      <c r="G140" s="155"/>
      <c r="H140" s="151"/>
      <c r="I140" s="152"/>
      <c r="J140" s="151"/>
      <c r="K140" s="151"/>
      <c r="L140" s="151"/>
      <c r="M140" s="151"/>
      <c r="N140" s="193"/>
      <c r="O140" s="211"/>
    </row>
    <row r="141" spans="2:15" ht="15" hidden="1" thickBot="1">
      <c r="B141" s="210"/>
      <c r="C141" s="354" t="s">
        <v>26</v>
      </c>
      <c r="D141" s="355"/>
      <c r="E141" s="170"/>
      <c r="F141" s="171"/>
      <c r="G141" s="155"/>
      <c r="H141" s="151"/>
      <c r="I141" s="152"/>
      <c r="J141" s="151"/>
      <c r="K141" s="151"/>
      <c r="L141" s="151"/>
      <c r="M141" s="151"/>
      <c r="N141" s="193"/>
      <c r="O141" s="211"/>
    </row>
    <row r="142" spans="2:15" ht="14.25" thickBot="1">
      <c r="B142" s="217"/>
      <c r="C142" s="174"/>
      <c r="D142" s="174"/>
      <c r="E142" s="174"/>
      <c r="F142" s="174"/>
      <c r="G142" s="174"/>
      <c r="H142" s="174"/>
      <c r="I142" s="174"/>
      <c r="J142" s="174"/>
      <c r="K142" s="174"/>
      <c r="L142" s="174"/>
      <c r="M142" s="174"/>
      <c r="N142" s="174"/>
      <c r="O142" s="218"/>
    </row>
    <row r="143" spans="3:9" ht="12.75" customHeight="1" thickBot="1" thickTop="1">
      <c r="C143" s="108"/>
      <c r="D143" s="108"/>
      <c r="E143" s="108"/>
      <c r="F143" s="108"/>
      <c r="G143" s="108"/>
      <c r="H143" s="108"/>
      <c r="I143" s="108"/>
    </row>
    <row r="144" spans="2:15" ht="18.75" thickTop="1">
      <c r="B144" s="208"/>
      <c r="C144" s="126" t="s">
        <v>96</v>
      </c>
      <c r="D144" s="127"/>
      <c r="E144" s="127"/>
      <c r="F144" s="127"/>
      <c r="G144" s="127"/>
      <c r="H144" s="127"/>
      <c r="I144" s="127"/>
      <c r="J144" s="115"/>
      <c r="K144" s="115"/>
      <c r="L144" s="115"/>
      <c r="M144" s="115"/>
      <c r="N144" s="115"/>
      <c r="O144" s="209"/>
    </row>
    <row r="145" spans="2:15" ht="11.25" customHeight="1">
      <c r="B145" s="210"/>
      <c r="C145" s="129"/>
      <c r="D145" s="125"/>
      <c r="E145" s="125"/>
      <c r="F145" s="125"/>
      <c r="G145" s="125"/>
      <c r="H145" s="125"/>
      <c r="I145" s="125"/>
      <c r="J145" s="116"/>
      <c r="K145" s="116"/>
      <c r="L145" s="116"/>
      <c r="M145" s="116"/>
      <c r="N145" s="116"/>
      <c r="O145" s="211"/>
    </row>
    <row r="146" spans="2:17" ht="46.5" customHeight="1">
      <c r="B146" s="210"/>
      <c r="C146" s="342" t="s">
        <v>100</v>
      </c>
      <c r="D146" s="342"/>
      <c r="E146" s="342"/>
      <c r="F146" s="342"/>
      <c r="G146" s="342"/>
      <c r="H146" s="342"/>
      <c r="I146" s="342"/>
      <c r="J146" s="342"/>
      <c r="K146" s="342"/>
      <c r="L146" s="342"/>
      <c r="M146" s="342"/>
      <c r="N146" s="179"/>
      <c r="O146" s="224"/>
      <c r="P146" s="225"/>
      <c r="Q146" s="225"/>
    </row>
    <row r="147" spans="2:17" ht="12.75" customHeight="1">
      <c r="B147" s="210"/>
      <c r="C147" s="342" t="s">
        <v>132</v>
      </c>
      <c r="D147" s="342"/>
      <c r="E147" s="342"/>
      <c r="F147" s="342"/>
      <c r="G147" s="342"/>
      <c r="H147" s="342"/>
      <c r="I147" s="342"/>
      <c r="J147" s="342"/>
      <c r="K147" s="342"/>
      <c r="L147" s="342"/>
      <c r="M147" s="342"/>
      <c r="N147" s="179"/>
      <c r="O147" s="224"/>
      <c r="P147" s="225"/>
      <c r="Q147" s="225"/>
    </row>
    <row r="148" spans="2:15" ht="15" thickBot="1">
      <c r="B148" s="210"/>
      <c r="C148" s="119"/>
      <c r="D148" s="119"/>
      <c r="E148" s="119"/>
      <c r="F148" s="119"/>
      <c r="G148" s="119"/>
      <c r="H148" s="119"/>
      <c r="I148" s="119"/>
      <c r="J148" s="121"/>
      <c r="K148" s="121"/>
      <c r="L148" s="121"/>
      <c r="M148" s="121"/>
      <c r="N148" s="121"/>
      <c r="O148" s="211"/>
    </row>
    <row r="149" spans="2:15" ht="15" thickBot="1">
      <c r="B149" s="210"/>
      <c r="C149" s="243" t="s">
        <v>105</v>
      </c>
      <c r="D149" s="119"/>
      <c r="E149" s="119"/>
      <c r="F149" s="161" t="s">
        <v>44</v>
      </c>
      <c r="G149" s="119"/>
      <c r="H149" s="119"/>
      <c r="I149" s="119"/>
      <c r="J149" s="121"/>
      <c r="K149" s="121"/>
      <c r="L149" s="121"/>
      <c r="M149" s="121"/>
      <c r="N149" s="121"/>
      <c r="O149" s="211"/>
    </row>
    <row r="150" spans="2:15" ht="15" thickBot="1">
      <c r="B150" s="210"/>
      <c r="C150" s="243" t="s">
        <v>124</v>
      </c>
      <c r="D150" s="119"/>
      <c r="E150" s="119"/>
      <c r="F150" s="161" t="s">
        <v>44</v>
      </c>
      <c r="G150" s="119"/>
      <c r="H150" s="119"/>
      <c r="I150" s="119"/>
      <c r="J150" s="121"/>
      <c r="K150" s="121"/>
      <c r="L150" s="121"/>
      <c r="M150" s="121"/>
      <c r="N150" s="121"/>
      <c r="O150" s="211"/>
    </row>
    <row r="151" spans="2:15" ht="14.25" customHeight="1">
      <c r="B151" s="210"/>
      <c r="C151" s="119"/>
      <c r="D151" s="119"/>
      <c r="E151" s="119"/>
      <c r="F151" s="119"/>
      <c r="G151" s="119"/>
      <c r="H151" s="119"/>
      <c r="I151" s="119"/>
      <c r="J151" s="121"/>
      <c r="K151" s="121"/>
      <c r="L151" s="121"/>
      <c r="M151" s="121"/>
      <c r="N151" s="121"/>
      <c r="O151" s="211"/>
    </row>
    <row r="152" spans="2:15" ht="14.25" customHeight="1">
      <c r="B152" s="210"/>
      <c r="C152" s="119"/>
      <c r="D152" s="119"/>
      <c r="E152" s="119"/>
      <c r="F152" s="119"/>
      <c r="G152" s="119"/>
      <c r="H152" s="119"/>
      <c r="I152" s="119"/>
      <c r="J152" s="288" t="s">
        <v>131</v>
      </c>
      <c r="K152" s="288"/>
      <c r="L152" s="288"/>
      <c r="M152" s="121"/>
      <c r="N152" s="121"/>
      <c r="O152" s="211"/>
    </row>
    <row r="153" spans="2:15" ht="14.25">
      <c r="B153" s="210"/>
      <c r="C153" s="356" t="s">
        <v>18</v>
      </c>
      <c r="D153" s="356" t="s">
        <v>39</v>
      </c>
      <c r="E153" s="346" t="s">
        <v>23</v>
      </c>
      <c r="F153" s="346"/>
      <c r="G153" s="283">
        <f>G81</f>
        <v>2017</v>
      </c>
      <c r="H153" s="284">
        <f>IF(OR(G19=2013,G19=2015,G19=2017,G19=2019),G19+1,"NA")</f>
        <v>2018</v>
      </c>
      <c r="I153" s="284"/>
      <c r="J153" s="288" t="s">
        <v>129</v>
      </c>
      <c r="K153" s="288"/>
      <c r="L153" s="288"/>
      <c r="M153" s="121"/>
      <c r="N153" s="121"/>
      <c r="O153" s="211"/>
    </row>
    <row r="154" spans="2:15" ht="29.25" thickBot="1">
      <c r="B154" s="210"/>
      <c r="C154" s="349"/>
      <c r="D154" s="349"/>
      <c r="E154" s="347"/>
      <c r="F154" s="347"/>
      <c r="G154" s="285" t="s">
        <v>24</v>
      </c>
      <c r="H154" s="285" t="str">
        <f>IF(H153="NA"," ","Allocation Change")</f>
        <v>Allocation Change</v>
      </c>
      <c r="I154" s="285"/>
      <c r="J154" s="289" t="s">
        <v>130</v>
      </c>
      <c r="K154" s="289"/>
      <c r="L154" s="289"/>
      <c r="M154" s="121"/>
      <c r="N154" s="121"/>
      <c r="O154" s="211"/>
    </row>
    <row r="155" spans="2:15" ht="15" thickBot="1">
      <c r="B155" s="210"/>
      <c r="C155" s="156"/>
      <c r="D155" s="160" t="s">
        <v>50</v>
      </c>
      <c r="E155" s="153" t="s">
        <v>172</v>
      </c>
      <c r="F155" s="154"/>
      <c r="G155" s="163"/>
      <c r="H155" s="163"/>
      <c r="I155" s="325"/>
      <c r="J155" s="163"/>
      <c r="K155" s="289"/>
      <c r="L155" s="289"/>
      <c r="M155" s="121"/>
      <c r="N155" s="121"/>
      <c r="O155" s="211"/>
    </row>
    <row r="156" spans="2:15" ht="15" thickBot="1">
      <c r="B156" s="210"/>
      <c r="C156" s="156"/>
      <c r="D156" s="160" t="s">
        <v>50</v>
      </c>
      <c r="E156" s="162"/>
      <c r="F156" s="154"/>
      <c r="G156" s="163"/>
      <c r="H156" s="163"/>
      <c r="I156" s="325"/>
      <c r="J156" s="163"/>
      <c r="K156" s="289"/>
      <c r="L156" s="289"/>
      <c r="M156" s="121"/>
      <c r="N156" s="121"/>
      <c r="O156" s="211"/>
    </row>
    <row r="157" spans="2:15" ht="15" hidden="1" thickBot="1">
      <c r="B157" s="210"/>
      <c r="C157" s="156"/>
      <c r="D157" s="160" t="s">
        <v>50</v>
      </c>
      <c r="E157" s="162"/>
      <c r="F157" s="154"/>
      <c r="G157" s="163"/>
      <c r="H157" s="163"/>
      <c r="I157" s="163"/>
      <c r="J157" s="163"/>
      <c r="K157" s="307"/>
      <c r="L157" s="307"/>
      <c r="M157" s="121"/>
      <c r="N157" s="121"/>
      <c r="O157" s="211"/>
    </row>
    <row r="158" spans="2:15" ht="15" hidden="1" thickBot="1">
      <c r="B158" s="210"/>
      <c r="C158" s="156"/>
      <c r="D158" s="160" t="s">
        <v>50</v>
      </c>
      <c r="E158" s="162"/>
      <c r="F158" s="154"/>
      <c r="G158" s="163"/>
      <c r="H158" s="163"/>
      <c r="I158" s="163"/>
      <c r="J158" s="163"/>
      <c r="K158" s="307"/>
      <c r="L158" s="307"/>
      <c r="M158" s="121"/>
      <c r="N158" s="121"/>
      <c r="O158" s="211"/>
    </row>
    <row r="159" spans="2:15" ht="15" hidden="1" thickBot="1">
      <c r="B159" s="210"/>
      <c r="C159" s="156"/>
      <c r="D159" s="160" t="s">
        <v>50</v>
      </c>
      <c r="E159" s="162"/>
      <c r="F159" s="154"/>
      <c r="G159" s="163"/>
      <c r="H159" s="163"/>
      <c r="I159" s="163"/>
      <c r="J159" s="163"/>
      <c r="K159" s="307"/>
      <c r="L159" s="307"/>
      <c r="M159" s="121"/>
      <c r="N159" s="121"/>
      <c r="O159" s="211"/>
    </row>
    <row r="160" spans="2:15" ht="15" hidden="1" thickBot="1">
      <c r="B160" s="210"/>
      <c r="C160" s="156"/>
      <c r="D160" s="160" t="s">
        <v>50</v>
      </c>
      <c r="E160" s="162"/>
      <c r="F160" s="154"/>
      <c r="G160" s="163"/>
      <c r="H160" s="163"/>
      <c r="I160" s="163"/>
      <c r="J160" s="163"/>
      <c r="K160" s="307"/>
      <c r="L160" s="307"/>
      <c r="M160" s="121"/>
      <c r="N160" s="121"/>
      <c r="O160" s="211"/>
    </row>
    <row r="161" spans="2:15" ht="13.5" thickBot="1">
      <c r="B161" s="217"/>
      <c r="C161" s="123"/>
      <c r="D161" s="123"/>
      <c r="E161" s="123"/>
      <c r="F161" s="123"/>
      <c r="G161" s="123"/>
      <c r="H161" s="123"/>
      <c r="I161" s="123"/>
      <c r="J161" s="124"/>
      <c r="K161" s="124"/>
      <c r="L161" s="124"/>
      <c r="M161" s="124"/>
      <c r="N161" s="124"/>
      <c r="O161" s="218"/>
    </row>
    <row r="162" spans="3:9" ht="19.5" thickBot="1" thickTop="1">
      <c r="C162" s="109"/>
      <c r="D162" s="108"/>
      <c r="E162" s="108"/>
      <c r="F162" s="108"/>
      <c r="G162" s="108"/>
      <c r="H162" s="108"/>
      <c r="I162" s="108"/>
    </row>
    <row r="163" spans="2:15" ht="19.5" thickBot="1" thickTop="1">
      <c r="B163" s="208"/>
      <c r="C163" s="126" t="s">
        <v>101</v>
      </c>
      <c r="D163" s="127"/>
      <c r="E163" s="127"/>
      <c r="F163" s="127"/>
      <c r="G163" s="127"/>
      <c r="H163" s="127"/>
      <c r="I163" s="127"/>
      <c r="J163" s="115"/>
      <c r="K163" s="115"/>
      <c r="L163" s="115"/>
      <c r="M163" s="115"/>
      <c r="N163" s="115"/>
      <c r="O163" s="209"/>
    </row>
    <row r="164" spans="2:15" ht="15" customHeight="1" thickBot="1">
      <c r="B164" s="210"/>
      <c r="C164" s="243" t="s">
        <v>120</v>
      </c>
      <c r="D164" s="125"/>
      <c r="E164" s="125"/>
      <c r="F164" s="161" t="s">
        <v>43</v>
      </c>
      <c r="G164" s="125"/>
      <c r="H164" s="125"/>
      <c r="I164" s="125"/>
      <c r="J164" s="116"/>
      <c r="K164" s="116"/>
      <c r="L164" s="116"/>
      <c r="M164" s="116"/>
      <c r="N164" s="116"/>
      <c r="O164" s="211"/>
    </row>
    <row r="165" spans="2:15" ht="15" customHeight="1" thickBot="1">
      <c r="B165" s="210"/>
      <c r="C165" s="243" t="s">
        <v>121</v>
      </c>
      <c r="D165" s="119"/>
      <c r="E165" s="119"/>
      <c r="F165" s="161" t="s">
        <v>44</v>
      </c>
      <c r="G165" s="125"/>
      <c r="H165" s="125"/>
      <c r="I165" s="125"/>
      <c r="J165" s="116"/>
      <c r="K165" s="116"/>
      <c r="L165" s="116"/>
      <c r="M165" s="116"/>
      <c r="N165" s="116"/>
      <c r="O165" s="211"/>
    </row>
    <row r="166" spans="2:15" ht="15" customHeight="1" thickBot="1">
      <c r="B166" s="210"/>
      <c r="C166" s="243" t="s">
        <v>108</v>
      </c>
      <c r="D166" s="119"/>
      <c r="E166" s="119"/>
      <c r="F166" s="161" t="s">
        <v>44</v>
      </c>
      <c r="G166" s="125"/>
      <c r="H166" s="125"/>
      <c r="I166" s="125"/>
      <c r="J166" s="116"/>
      <c r="K166" s="116"/>
      <c r="L166" s="116"/>
      <c r="M166" s="116"/>
      <c r="N166" s="116"/>
      <c r="O166" s="211"/>
    </row>
    <row r="167" spans="2:15" ht="15" customHeight="1" thickBot="1">
      <c r="B167" s="210"/>
      <c r="C167" s="243" t="s">
        <v>107</v>
      </c>
      <c r="D167" s="119"/>
      <c r="E167" s="119"/>
      <c r="F167" s="161" t="s">
        <v>44</v>
      </c>
      <c r="G167" s="125"/>
      <c r="H167" s="125"/>
      <c r="I167" s="125"/>
      <c r="J167" s="116"/>
      <c r="K167" s="116"/>
      <c r="L167" s="116"/>
      <c r="M167" s="116"/>
      <c r="N167" s="116"/>
      <c r="O167" s="211"/>
    </row>
    <row r="168" spans="2:15" ht="15" customHeight="1" thickBot="1">
      <c r="B168" s="210"/>
      <c r="C168" s="243" t="s">
        <v>109</v>
      </c>
      <c r="D168" s="119"/>
      <c r="E168" s="119"/>
      <c r="F168" s="194" t="s">
        <v>44</v>
      </c>
      <c r="G168" s="125"/>
      <c r="H168" s="125"/>
      <c r="I168" s="125"/>
      <c r="J168" s="116"/>
      <c r="K168" s="116"/>
      <c r="L168" s="116"/>
      <c r="M168" s="116"/>
      <c r="N168" s="116"/>
      <c r="O168" s="211"/>
    </row>
    <row r="169" spans="2:15" ht="15" customHeight="1" thickBot="1">
      <c r="B169" s="210"/>
      <c r="C169" s="243" t="s">
        <v>106</v>
      </c>
      <c r="D169" s="125"/>
      <c r="E169" s="125"/>
      <c r="F169" s="336" t="s">
        <v>147</v>
      </c>
      <c r="G169" s="337"/>
      <c r="H169" s="337"/>
      <c r="I169" s="337"/>
      <c r="J169" s="337"/>
      <c r="K169" s="337"/>
      <c r="L169" s="337"/>
      <c r="M169" s="337"/>
      <c r="N169" s="338"/>
      <c r="O169" s="211"/>
    </row>
    <row r="170" spans="2:15" ht="15" customHeight="1">
      <c r="B170" s="210"/>
      <c r="C170" s="129"/>
      <c r="D170" s="125"/>
      <c r="E170" s="125"/>
      <c r="F170" s="125"/>
      <c r="G170" s="125"/>
      <c r="H170" s="125"/>
      <c r="I170" s="125"/>
      <c r="J170" s="116"/>
      <c r="K170" s="116"/>
      <c r="L170" s="116"/>
      <c r="M170" s="116"/>
      <c r="N170" s="116"/>
      <c r="O170" s="211"/>
    </row>
    <row r="171" spans="2:15" ht="135.75" customHeight="1" thickBot="1">
      <c r="B171" s="210"/>
      <c r="C171" s="342" t="s">
        <v>153</v>
      </c>
      <c r="D171" s="342"/>
      <c r="E171" s="342"/>
      <c r="F171" s="342"/>
      <c r="G171" s="342"/>
      <c r="H171" s="342"/>
      <c r="I171" s="342"/>
      <c r="J171" s="342"/>
      <c r="K171" s="342"/>
      <c r="L171" s="342"/>
      <c r="M171" s="342"/>
      <c r="N171" s="179"/>
      <c r="O171" s="224"/>
    </row>
    <row r="172" spans="2:15" ht="34.5" customHeight="1" thickBot="1">
      <c r="B172" s="210"/>
      <c r="C172" s="339" t="s">
        <v>177</v>
      </c>
      <c r="D172" s="340"/>
      <c r="E172" s="340"/>
      <c r="F172" s="340"/>
      <c r="G172" s="340"/>
      <c r="H172" s="340"/>
      <c r="I172" s="340"/>
      <c r="J172" s="340"/>
      <c r="K172" s="340"/>
      <c r="L172" s="340"/>
      <c r="M172" s="340"/>
      <c r="N172" s="341"/>
      <c r="O172" s="224"/>
    </row>
    <row r="173" spans="2:15" ht="34.5" customHeight="1" thickBot="1">
      <c r="B173" s="210"/>
      <c r="C173" s="343" t="s">
        <v>168</v>
      </c>
      <c r="D173" s="344"/>
      <c r="E173" s="344"/>
      <c r="F173" s="344"/>
      <c r="G173" s="344"/>
      <c r="H173" s="344"/>
      <c r="I173" s="344"/>
      <c r="J173" s="344"/>
      <c r="K173" s="344"/>
      <c r="L173" s="344"/>
      <c r="M173" s="344"/>
      <c r="N173" s="345"/>
      <c r="O173" s="224"/>
    </row>
    <row r="174" spans="2:15" ht="34.5" customHeight="1" thickBot="1">
      <c r="B174" s="210"/>
      <c r="C174" s="343" t="s">
        <v>178</v>
      </c>
      <c r="D174" s="344"/>
      <c r="E174" s="344"/>
      <c r="F174" s="344"/>
      <c r="G174" s="344"/>
      <c r="H174" s="344"/>
      <c r="I174" s="344"/>
      <c r="J174" s="344"/>
      <c r="K174" s="344"/>
      <c r="L174" s="344"/>
      <c r="M174" s="344"/>
      <c r="N174" s="345"/>
      <c r="O174" s="224"/>
    </row>
    <row r="175" spans="2:15" ht="34.5" customHeight="1" thickBot="1">
      <c r="B175" s="210"/>
      <c r="C175" s="343" t="s">
        <v>123</v>
      </c>
      <c r="D175" s="344"/>
      <c r="E175" s="344"/>
      <c r="F175" s="344"/>
      <c r="G175" s="344"/>
      <c r="H175" s="344"/>
      <c r="I175" s="344"/>
      <c r="J175" s="344"/>
      <c r="K175" s="344"/>
      <c r="L175" s="344"/>
      <c r="M175" s="344"/>
      <c r="N175" s="345"/>
      <c r="O175" s="224"/>
    </row>
    <row r="176" spans="2:15" ht="19.5" customHeight="1">
      <c r="B176" s="210"/>
      <c r="C176" s="129"/>
      <c r="D176" s="125"/>
      <c r="E176" s="125"/>
      <c r="F176" s="125"/>
      <c r="G176" s="125"/>
      <c r="H176" s="125"/>
      <c r="I176" s="125"/>
      <c r="J176" s="116"/>
      <c r="K176" s="116"/>
      <c r="L176" s="116"/>
      <c r="M176" s="116"/>
      <c r="N176" s="116"/>
      <c r="O176" s="211"/>
    </row>
    <row r="177" spans="2:15" ht="18.75" customHeight="1">
      <c r="B177" s="210"/>
      <c r="C177" s="342" t="s">
        <v>154</v>
      </c>
      <c r="D177" s="342"/>
      <c r="E177" s="342"/>
      <c r="F177" s="342"/>
      <c r="G177" s="342"/>
      <c r="H177" s="342"/>
      <c r="I177" s="342"/>
      <c r="J177" s="342"/>
      <c r="K177" s="342"/>
      <c r="L177" s="342"/>
      <c r="M177" s="342"/>
      <c r="N177" s="116"/>
      <c r="O177" s="211"/>
    </row>
    <row r="178" spans="2:15" ht="15" thickBot="1">
      <c r="B178" s="217"/>
      <c r="C178" s="134"/>
      <c r="D178" s="134"/>
      <c r="E178" s="134"/>
      <c r="F178" s="134"/>
      <c r="G178" s="134"/>
      <c r="H178" s="134"/>
      <c r="I178" s="134"/>
      <c r="J178" s="135"/>
      <c r="K178" s="135"/>
      <c r="L178" s="135"/>
      <c r="M178" s="135"/>
      <c r="N178" s="135"/>
      <c r="O178" s="218"/>
    </row>
    <row r="179" spans="3:9" ht="13.5" thickTop="1">
      <c r="C179" s="108"/>
      <c r="D179" s="108"/>
      <c r="E179" s="108"/>
      <c r="F179" s="108"/>
      <c r="G179" s="108"/>
      <c r="H179" s="108"/>
      <c r="I179" s="108"/>
    </row>
    <row r="180" spans="3:9" ht="12.75">
      <c r="C180" s="108"/>
      <c r="D180" s="108"/>
      <c r="E180" s="108"/>
      <c r="F180" s="108"/>
      <c r="G180" s="108"/>
      <c r="H180" s="108"/>
      <c r="I180" s="108"/>
    </row>
    <row r="181" spans="3:9" ht="12.75">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17" ht="12.75">
      <c r="C193" s="227" t="s">
        <v>176</v>
      </c>
      <c r="D193" s="228"/>
      <c r="E193" s="228"/>
      <c r="F193" s="228"/>
      <c r="G193" s="228"/>
      <c r="H193" s="228"/>
      <c r="I193" s="228"/>
      <c r="J193" s="229"/>
      <c r="K193" s="229"/>
      <c r="L193" s="229"/>
      <c r="M193" s="229"/>
      <c r="N193" s="229"/>
      <c r="O193" s="229"/>
      <c r="P193" s="229"/>
      <c r="Q193" s="229"/>
    </row>
    <row r="194" spans="3:17" ht="12.75">
      <c r="C194" s="228" t="str">
        <f>IF(F165="N","The transaction is not backed by new revenue. ","The transaction is backed by new revenue. ")</f>
        <v xml:space="preserve">The transaction is not backed by new revenue. </v>
      </c>
      <c r="D194" s="228"/>
      <c r="E194" s="228"/>
      <c r="F194" s="228"/>
      <c r="G194" s="228"/>
      <c r="H194" s="228"/>
      <c r="I194" s="228"/>
      <c r="J194" s="229"/>
      <c r="K194" s="229"/>
      <c r="L194" s="229"/>
      <c r="M194" s="229"/>
      <c r="N194" s="229"/>
      <c r="O194" s="229"/>
      <c r="P194" s="229"/>
      <c r="Q194" s="229"/>
    </row>
    <row r="195" spans="3:17" ht="12.75">
      <c r="C195" s="227" t="str">
        <f>IF(F165="N","",IF(F166="N","The new revenue does not include grant revenue. ","The new revenue includes grant revenue. "))</f>
        <v/>
      </c>
      <c r="D195" s="228"/>
      <c r="E195" s="228"/>
      <c r="F195" s="228"/>
      <c r="G195" s="228"/>
      <c r="H195" s="228"/>
      <c r="I195" s="228"/>
      <c r="J195" s="229"/>
      <c r="K195" s="229"/>
      <c r="L195" s="229"/>
      <c r="M195" s="229"/>
      <c r="N195" s="229"/>
      <c r="O195" s="229"/>
      <c r="P195" s="229"/>
      <c r="Q195" s="229"/>
    </row>
    <row r="196" spans="3:17" ht="12.75">
      <c r="C196" s="227" t="str">
        <f>IF(F165="N"," ",IF(F166="N"," ",IF(F167="N","The grant has not been awarded. ","The grant has been awarded. ")))</f>
        <v xml:space="preserve"> </v>
      </c>
      <c r="D196" s="228"/>
      <c r="E196" s="228"/>
      <c r="F196" s="228"/>
      <c r="G196" s="228"/>
      <c r="H196" s="228"/>
      <c r="I196" s="228"/>
      <c r="J196" s="229"/>
      <c r="K196" s="229"/>
      <c r="L196" s="229"/>
      <c r="M196" s="229"/>
      <c r="N196" s="229"/>
      <c r="O196" s="229"/>
      <c r="P196" s="229"/>
      <c r="Q196" s="229"/>
    </row>
    <row r="197" spans="3:17" ht="12.75">
      <c r="C197" s="228" t="str">
        <f>IF(F165="N"," ",IF(F168="N","The new revenue has not been received. ","The new revenue has been received. "))</f>
        <v xml:space="preserve"> </v>
      </c>
      <c r="D197" s="228"/>
      <c r="E197" s="228"/>
      <c r="F197" s="228"/>
      <c r="G197" s="228"/>
      <c r="H197" s="228"/>
      <c r="I197" s="228"/>
      <c r="J197" s="229"/>
      <c r="K197" s="229"/>
      <c r="L197" s="229"/>
      <c r="M197" s="229"/>
      <c r="N197" s="229"/>
      <c r="O197" s="229"/>
      <c r="P197" s="229"/>
      <c r="Q197" s="229"/>
    </row>
    <row r="198" spans="3:17" ht="12.75">
      <c r="C198" s="326" t="str">
        <f>IF(F165="N"," ",IF(F168="N",F169," "))</f>
        <v xml:space="preserve"> </v>
      </c>
      <c r="D198" s="228"/>
      <c r="E198" s="228"/>
      <c r="F198" s="228"/>
      <c r="G198" s="228"/>
      <c r="H198" s="228"/>
      <c r="I198" s="228"/>
      <c r="J198" s="229"/>
      <c r="K198" s="229"/>
      <c r="L198" s="229"/>
      <c r="M198" s="229"/>
      <c r="N198" s="229"/>
      <c r="O198" s="229"/>
      <c r="P198" s="229"/>
      <c r="Q198" s="229"/>
    </row>
    <row r="199" spans="3:17" ht="12.75">
      <c r="C199" s="227" t="s">
        <v>110</v>
      </c>
      <c r="D199" s="228"/>
      <c r="E199" s="228"/>
      <c r="F199" s="228"/>
      <c r="G199" s="228"/>
      <c r="H199" s="228"/>
      <c r="I199" s="228"/>
      <c r="J199" s="229"/>
      <c r="K199" s="229"/>
      <c r="L199" s="229"/>
      <c r="M199" s="229"/>
      <c r="N199" s="229"/>
      <c r="O199" s="229"/>
      <c r="P199" s="229"/>
      <c r="Q199" s="229"/>
    </row>
    <row r="200" spans="3:17" ht="11.25" customHeight="1">
      <c r="C200" s="335"/>
      <c r="D200" s="335"/>
      <c r="E200" s="335"/>
      <c r="F200" s="335"/>
      <c r="G200" s="335"/>
      <c r="H200" s="335"/>
      <c r="I200" s="335"/>
      <c r="J200" s="335"/>
      <c r="K200" s="335"/>
      <c r="L200" s="335"/>
      <c r="M200" s="335"/>
      <c r="N200" s="335"/>
      <c r="O200" s="335"/>
      <c r="P200" s="335"/>
      <c r="Q200" s="335"/>
    </row>
    <row r="201" spans="3:17" ht="12.75">
      <c r="C201" s="228"/>
      <c r="D201" s="228"/>
      <c r="E201" s="228"/>
      <c r="F201" s="228"/>
      <c r="G201" s="228"/>
      <c r="H201" s="228"/>
      <c r="I201" s="228"/>
      <c r="J201" s="229"/>
      <c r="K201" s="229"/>
      <c r="L201" s="229"/>
      <c r="M201" s="229"/>
      <c r="N201" s="229"/>
      <c r="O201" s="229"/>
      <c r="P201" s="229"/>
      <c r="Q201" s="229"/>
    </row>
    <row r="202" spans="3:17" ht="12.75">
      <c r="C202" s="230">
        <f>G29</f>
        <v>0</v>
      </c>
      <c r="D202" s="227" t="s">
        <v>43</v>
      </c>
      <c r="E202" s="228" t="str">
        <f>IF(D52="Y",CONCATENATE(F52," in fund balance is being used to cover indicated expenditures.  "),"")</f>
        <v/>
      </c>
      <c r="F202" s="228"/>
      <c r="G202" s="228"/>
      <c r="H202" s="228"/>
      <c r="I202" s="228"/>
      <c r="J202" s="229"/>
      <c r="K202" s="229"/>
      <c r="L202" s="229"/>
      <c r="M202" s="229"/>
      <c r="N202" s="229"/>
      <c r="O202" s="229"/>
      <c r="P202" s="229"/>
      <c r="Q202" s="229"/>
    </row>
    <row r="203" spans="3:17" ht="12.75">
      <c r="C203" s="230">
        <f>H29</f>
        <v>0</v>
      </c>
      <c r="D203" s="227" t="s">
        <v>44</v>
      </c>
      <c r="E203" s="228" t="str">
        <f>IF(D54="Y",CONCATENATE(F54," in reallocated grant funding is being used to cover indicated expenditures."),"")</f>
        <v/>
      </c>
      <c r="F203" s="228"/>
      <c r="G203" s="228"/>
      <c r="H203" s="228"/>
      <c r="I203" s="228"/>
      <c r="J203" s="229"/>
      <c r="K203" s="229"/>
      <c r="L203" s="229"/>
      <c r="M203" s="229"/>
      <c r="N203" s="229"/>
      <c r="O203" s="229"/>
      <c r="P203" s="229"/>
      <c r="Q203" s="229"/>
    </row>
    <row r="204" spans="3:17" ht="12.75">
      <c r="C204" s="230">
        <f>I29</f>
        <v>0</v>
      </c>
      <c r="D204" s="228"/>
      <c r="E204" s="228"/>
      <c r="F204" s="228"/>
      <c r="G204" s="228"/>
      <c r="H204" s="228"/>
      <c r="I204" s="228"/>
      <c r="J204" s="229"/>
      <c r="K204" s="229"/>
      <c r="L204" s="229"/>
      <c r="M204" s="229"/>
      <c r="N204" s="229"/>
      <c r="O204" s="229"/>
      <c r="P204" s="229"/>
      <c r="Q204" s="229"/>
    </row>
    <row r="205" spans="3:17" ht="12.75">
      <c r="C205" s="230">
        <f>I30</f>
        <v>0</v>
      </c>
      <c r="D205" s="228"/>
      <c r="E205" s="228"/>
      <c r="F205" s="228"/>
      <c r="G205" s="228"/>
      <c r="H205" s="228"/>
      <c r="I205" s="228"/>
      <c r="J205" s="229"/>
      <c r="K205" s="229"/>
      <c r="L205" s="229"/>
      <c r="M205" s="229"/>
      <c r="N205" s="229"/>
      <c r="O205" s="229"/>
      <c r="P205" s="229"/>
      <c r="Q205" s="229"/>
    </row>
    <row r="206" spans="3:17" ht="12.75">
      <c r="C206" s="230">
        <f>G30</f>
        <v>0</v>
      </c>
      <c r="D206" s="228"/>
      <c r="E206" s="228"/>
      <c r="F206" s="228"/>
      <c r="G206" s="228"/>
      <c r="H206" s="228"/>
      <c r="I206" s="228"/>
      <c r="J206" s="229"/>
      <c r="K206" s="229"/>
      <c r="L206" s="229"/>
      <c r="M206" s="229"/>
      <c r="N206" s="229"/>
      <c r="O206" s="229"/>
      <c r="P206" s="229"/>
      <c r="Q206" s="229"/>
    </row>
    <row r="207" spans="3:17" ht="12.75">
      <c r="C207" s="230">
        <f>H30</f>
        <v>0</v>
      </c>
      <c r="D207" s="228"/>
      <c r="E207" s="228"/>
      <c r="F207" s="228"/>
      <c r="G207" s="228"/>
      <c r="H207" s="228"/>
      <c r="I207" s="228"/>
      <c r="J207" s="229"/>
      <c r="K207" s="229"/>
      <c r="L207" s="229"/>
      <c r="M207" s="229"/>
      <c r="N207" s="229"/>
      <c r="O207" s="229"/>
      <c r="P207" s="229"/>
      <c r="Q207" s="229"/>
    </row>
    <row r="208" spans="3:17" ht="12.75">
      <c r="C208" s="230" t="str">
        <f>I31</f>
        <v>NA</v>
      </c>
      <c r="D208" s="228"/>
      <c r="E208" s="228"/>
      <c r="F208" s="228"/>
      <c r="G208" s="228"/>
      <c r="H208" s="228"/>
      <c r="I208" s="228"/>
      <c r="J208" s="229"/>
      <c r="K208" s="229"/>
      <c r="L208" s="229"/>
      <c r="M208" s="229"/>
      <c r="N208" s="229"/>
      <c r="O208" s="229"/>
      <c r="P208" s="229"/>
      <c r="Q208" s="229"/>
    </row>
    <row r="209" spans="3:17" ht="12.75">
      <c r="C209" s="230" t="str">
        <f>J31</f>
        <v xml:space="preserve"> </v>
      </c>
      <c r="D209" s="228"/>
      <c r="E209" s="228"/>
      <c r="F209" s="228"/>
      <c r="G209" s="228"/>
      <c r="H209" s="228"/>
      <c r="I209" s="228"/>
      <c r="J209" s="229"/>
      <c r="K209" s="229"/>
      <c r="L209" s="229"/>
      <c r="M209" s="229"/>
      <c r="N209" s="229"/>
      <c r="O209" s="229"/>
      <c r="P209" s="229"/>
      <c r="Q209" s="229"/>
    </row>
    <row r="210" spans="3:17" ht="12.75">
      <c r="C210" s="231"/>
      <c r="D210" s="227"/>
      <c r="E210" s="228"/>
      <c r="F210" s="228"/>
      <c r="G210" s="228"/>
      <c r="H210" s="228"/>
      <c r="I210" s="228"/>
      <c r="J210" s="229"/>
      <c r="K210" s="229"/>
      <c r="L210" s="229"/>
      <c r="M210" s="229"/>
      <c r="N210" s="229"/>
      <c r="O210" s="229"/>
      <c r="P210" s="229"/>
      <c r="Q210" s="229"/>
    </row>
    <row r="211" spans="3:17" ht="12.75">
      <c r="C211" s="230"/>
      <c r="D211" s="227" t="s">
        <v>48</v>
      </c>
      <c r="E211" s="228"/>
      <c r="F211" s="228"/>
      <c r="G211" s="228"/>
      <c r="H211" s="228"/>
      <c r="I211" s="228"/>
      <c r="J211" s="229"/>
      <c r="K211" s="229"/>
      <c r="L211" s="229"/>
      <c r="M211" s="229"/>
      <c r="N211" s="229"/>
      <c r="O211" s="229"/>
      <c r="P211" s="229"/>
      <c r="Q211" s="229"/>
    </row>
    <row r="212" spans="3:9" ht="12.75">
      <c r="C212" s="226"/>
      <c r="D212" s="108"/>
      <c r="E212" s="108"/>
      <c r="F212" s="108"/>
      <c r="G212" s="108"/>
      <c r="H212" s="108"/>
      <c r="I212" s="108"/>
    </row>
    <row r="213" spans="3:9" ht="12.75">
      <c r="C213" s="226"/>
      <c r="D213" s="108"/>
      <c r="E213" s="108"/>
      <c r="F213" s="108"/>
      <c r="G213" s="108"/>
      <c r="H213" s="108"/>
      <c r="I213" s="108"/>
    </row>
    <row r="214" spans="3:9" ht="12.75">
      <c r="C214" s="226"/>
      <c r="D214" s="108"/>
      <c r="E214" s="108"/>
      <c r="F214" s="108"/>
      <c r="G214" s="108"/>
      <c r="H214" s="108"/>
      <c r="I214" s="108"/>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108"/>
      <c r="D218" s="108"/>
      <c r="E218" s="108"/>
      <c r="F218" s="108"/>
      <c r="G218" s="108"/>
      <c r="H218" s="108"/>
      <c r="I218" s="108"/>
    </row>
    <row r="219" spans="3:9" ht="12.75">
      <c r="C219" s="108"/>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sheetData>
  <mergeCells count="79">
    <mergeCell ref="E81:F81"/>
    <mergeCell ref="C81:D81"/>
    <mergeCell ref="C96:D96"/>
    <mergeCell ref="C107:D107"/>
    <mergeCell ref="C108:D108"/>
    <mergeCell ref="C105:D105"/>
    <mergeCell ref="C106:D106"/>
    <mergeCell ref="C97:D97"/>
    <mergeCell ref="C117:D117"/>
    <mergeCell ref="C118:D118"/>
    <mergeCell ref="C119:D119"/>
    <mergeCell ref="E101:F101"/>
    <mergeCell ref="C101:D101"/>
    <mergeCell ref="C116:D116"/>
    <mergeCell ref="C112:D112"/>
    <mergeCell ref="E112:F112"/>
    <mergeCell ref="E58:F58"/>
    <mergeCell ref="E76:M76"/>
    <mergeCell ref="D18:F18"/>
    <mergeCell ref="D43:I43"/>
    <mergeCell ref="C48:M48"/>
    <mergeCell ref="C68:M68"/>
    <mergeCell ref="C74:D74"/>
    <mergeCell ref="D39:F39"/>
    <mergeCell ref="D15:F15"/>
    <mergeCell ref="D153:D154"/>
    <mergeCell ref="C146:M146"/>
    <mergeCell ref="D16:E16"/>
    <mergeCell ref="C75:D75"/>
    <mergeCell ref="C76:D76"/>
    <mergeCell ref="C77:D77"/>
    <mergeCell ref="E71:M71"/>
    <mergeCell ref="E72:M72"/>
    <mergeCell ref="E75:M75"/>
    <mergeCell ref="E73:M73"/>
    <mergeCell ref="E74:M74"/>
    <mergeCell ref="D19:F19"/>
    <mergeCell ref="D40:F40"/>
    <mergeCell ref="D41:F41"/>
    <mergeCell ref="D17:F17"/>
    <mergeCell ref="C2:M2"/>
    <mergeCell ref="C69:F69"/>
    <mergeCell ref="C91:D91"/>
    <mergeCell ref="E91:F91"/>
    <mergeCell ref="C95:D95"/>
    <mergeCell ref="G20:I20"/>
    <mergeCell ref="E77:M77"/>
    <mergeCell ref="C85:D85"/>
    <mergeCell ref="C86:D86"/>
    <mergeCell ref="C87:D87"/>
    <mergeCell ref="C36:M36"/>
    <mergeCell ref="E57:F57"/>
    <mergeCell ref="D11:F11"/>
    <mergeCell ref="D12:F12"/>
    <mergeCell ref="D13:F13"/>
    <mergeCell ref="D14:F14"/>
    <mergeCell ref="E153:F154"/>
    <mergeCell ref="C123:D123"/>
    <mergeCell ref="E123:F123"/>
    <mergeCell ref="C127:D127"/>
    <mergeCell ref="C128:D128"/>
    <mergeCell ref="C129:D129"/>
    <mergeCell ref="C130:D130"/>
    <mergeCell ref="C134:D134"/>
    <mergeCell ref="E134:F134"/>
    <mergeCell ref="C138:D138"/>
    <mergeCell ref="C153:C154"/>
    <mergeCell ref="C139:D139"/>
    <mergeCell ref="C140:D140"/>
    <mergeCell ref="C141:D141"/>
    <mergeCell ref="C147:M147"/>
    <mergeCell ref="C200:Q200"/>
    <mergeCell ref="F169:N169"/>
    <mergeCell ref="C172:N172"/>
    <mergeCell ref="C177:M177"/>
    <mergeCell ref="C173:N173"/>
    <mergeCell ref="C174:N174"/>
    <mergeCell ref="C175:N175"/>
    <mergeCell ref="C171:M171"/>
  </mergeCells>
  <dataValidations count="3">
    <dataValidation type="list" allowBlank="1" showInputMessage="1" showErrorMessage="1" sqref="D54 D52 F149:F150 F164:F168 G39">
      <formula1>$D$202:$D$203</formula1>
    </dataValidation>
    <dataValidation type="list" allowBlank="1" showInputMessage="1" showErrorMessage="1" sqref="D155:D160 I122 I100 I90 I80 D58:D63 I111 I133">
      <formula1>$C$202:$C$217</formula1>
    </dataValidation>
    <dataValidation type="list" allowBlank="1" showInputMessage="1" showErrorMessage="1" sqref="C155:C160 E122 E100 C58:C63 E80 E90 E111 E133">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7"/>
  <sheetViews>
    <sheetView showGridLines="0" tabSelected="1" zoomScale="90" zoomScaleNormal="90" workbookViewId="0" topLeftCell="A1">
      <selection activeCell="B24" sqref="B24"/>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31" t="s">
        <v>49</v>
      </c>
      <c r="B1" s="431"/>
      <c r="C1" s="431"/>
      <c r="D1" s="431"/>
      <c r="E1" s="431"/>
      <c r="F1" s="431"/>
      <c r="G1" s="431"/>
      <c r="H1" s="431"/>
      <c r="I1" s="431"/>
      <c r="J1" s="431"/>
      <c r="K1" s="431"/>
      <c r="L1" s="431"/>
      <c r="M1" s="431"/>
      <c r="N1" s="431"/>
      <c r="O1" s="431"/>
      <c r="P1" s="431"/>
      <c r="Q1" s="431"/>
      <c r="R1" s="431"/>
      <c r="S1" s="431"/>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88" t="s">
        <v>31</v>
      </c>
      <c r="B3" s="388"/>
      <c r="C3" s="388"/>
      <c r="D3" s="388"/>
      <c r="E3" s="388"/>
      <c r="F3" s="388"/>
      <c r="G3" s="388"/>
      <c r="H3" s="388"/>
      <c r="I3" s="388"/>
      <c r="J3" s="388"/>
      <c r="K3" s="388"/>
      <c r="L3" s="388"/>
      <c r="M3" s="388"/>
      <c r="N3" s="388"/>
      <c r="O3" s="388"/>
      <c r="P3" s="388"/>
      <c r="Q3" s="388"/>
      <c r="R3" s="388"/>
      <c r="S3" s="388"/>
      <c r="T3" s="1"/>
    </row>
    <row r="4" spans="1:20" ht="3" customHeight="1" thickBot="1" thickTop="1">
      <c r="A4" s="442"/>
      <c r="B4" s="443"/>
      <c r="C4" s="443"/>
      <c r="D4" s="443"/>
      <c r="E4" s="443"/>
      <c r="F4" s="443"/>
      <c r="G4" s="443"/>
      <c r="H4" s="443"/>
      <c r="I4" s="443"/>
      <c r="J4" s="443"/>
      <c r="K4" s="443"/>
      <c r="L4" s="443"/>
      <c r="M4" s="443"/>
      <c r="N4" s="443"/>
      <c r="O4" s="443"/>
      <c r="P4" s="443"/>
      <c r="Q4" s="443"/>
      <c r="R4" s="443"/>
      <c r="S4" s="443"/>
      <c r="T4" s="1"/>
    </row>
    <row r="5" spans="1:19" ht="13.5">
      <c r="A5" s="452" t="s">
        <v>7</v>
      </c>
      <c r="B5" s="450"/>
      <c r="C5" s="450"/>
      <c r="D5" s="450"/>
      <c r="E5" s="450"/>
      <c r="F5" s="450"/>
      <c r="G5" s="450"/>
      <c r="H5" s="450"/>
      <c r="I5" s="450"/>
      <c r="J5" s="450"/>
      <c r="K5" s="450"/>
      <c r="L5" s="450"/>
      <c r="M5" s="450"/>
      <c r="N5" s="450"/>
      <c r="O5" s="450"/>
      <c r="P5" s="450"/>
      <c r="Q5" s="450"/>
      <c r="R5" s="450"/>
      <c r="S5" s="451"/>
    </row>
    <row r="6" spans="1:20" ht="13.5">
      <c r="A6" s="448" t="s">
        <v>0</v>
      </c>
      <c r="B6" s="449"/>
      <c r="C6" s="447" t="str">
        <f>IF('2a.  Simple Form Data Entry'!G11="","   ",'2a.  Simple Form Data Entry'!G11)</f>
        <v xml:space="preserve">Sale of 1215 East Fir Street property </v>
      </c>
      <c r="D6" s="447"/>
      <c r="E6" s="447"/>
      <c r="F6" s="447"/>
      <c r="G6" s="447"/>
      <c r="H6" s="447"/>
      <c r="I6" s="447"/>
      <c r="J6" s="447"/>
      <c r="L6" s="293" t="s">
        <v>16</v>
      </c>
      <c r="M6" s="293"/>
      <c r="O6" s="72"/>
      <c r="Q6" s="72"/>
      <c r="R6" s="319" t="str">
        <f>IF('2a.  Simple Form Data Entry'!G17="","   ",'2a.  Simple Form Data Entry'!G17)</f>
        <v>NA</v>
      </c>
      <c r="S6" s="71" t="s">
        <v>17</v>
      </c>
      <c r="T6" s="11"/>
    </row>
    <row r="7" spans="1:20" ht="13.5" customHeight="1">
      <c r="A7" s="453" t="s">
        <v>150</v>
      </c>
      <c r="B7" s="444"/>
      <c r="C7" s="454" t="str">
        <f>IF('2a.  Simple Form Data Entry'!G12="","   ",'2a.  Simple Form Data Entry'!G12)</f>
        <v>DES/Records &amp; Licensing/Facilities Management</v>
      </c>
      <c r="D7" s="454"/>
      <c r="E7" s="454"/>
      <c r="F7" s="454"/>
      <c r="G7" s="454"/>
      <c r="H7" s="454"/>
      <c r="I7" s="454"/>
      <c r="J7" s="454"/>
      <c r="L7" s="102" t="s">
        <v>27</v>
      </c>
      <c r="M7" s="102"/>
      <c r="P7" s="73"/>
      <c r="Q7" s="73"/>
      <c r="R7" s="320">
        <f>'2a.  Simple Form Data Entry'!G18</f>
        <v>7100000</v>
      </c>
      <c r="S7" s="54"/>
      <c r="T7" s="11"/>
    </row>
    <row r="8" spans="1:24" ht="13.5" customHeight="1">
      <c r="A8" s="445" t="s">
        <v>2</v>
      </c>
      <c r="B8" s="446"/>
      <c r="C8" s="292" t="str">
        <f>IF('2a.  Simple Form Data Entry'!G15="","   ",'2a.  Simple Form Data Entry'!G15)</f>
        <v>Carolyn Mock / Kate Donley</v>
      </c>
      <c r="E8" s="292"/>
      <c r="F8" s="446" t="s">
        <v>8</v>
      </c>
      <c r="G8" s="446"/>
      <c r="H8" s="328" t="str">
        <f>IF('2a.  Simple Form Data Entry'!G15=""," ",'2a.  Simple Form Data Entry'!G16)</f>
        <v>7/31/17</v>
      </c>
      <c r="I8" s="292"/>
      <c r="J8" s="292"/>
      <c r="L8" s="444" t="s">
        <v>10</v>
      </c>
      <c r="M8" s="444"/>
      <c r="N8" s="444"/>
      <c r="O8" s="444"/>
      <c r="P8" s="74"/>
      <c r="Q8" s="74"/>
      <c r="R8" s="292" t="str">
        <f>IF('2a.  Simple Form Data Entry'!G13="","   ",'2a.  Simple Form Data Entry'!G13)</f>
        <v>Sale</v>
      </c>
      <c r="S8" s="327"/>
      <c r="T8" s="292"/>
      <c r="U8" s="292"/>
      <c r="V8" s="292"/>
      <c r="W8" s="292"/>
      <c r="X8" s="292"/>
    </row>
    <row r="9" spans="1:24" ht="13.5" customHeight="1">
      <c r="A9" s="445" t="s">
        <v>3</v>
      </c>
      <c r="B9" s="446"/>
      <c r="C9" s="295" t="s">
        <v>173</v>
      </c>
      <c r="D9" s="292"/>
      <c r="E9" s="292"/>
      <c r="F9" s="446" t="s">
        <v>13</v>
      </c>
      <c r="G9" s="446"/>
      <c r="H9" s="292"/>
      <c r="I9" s="292"/>
      <c r="J9" s="292"/>
      <c r="L9" s="444" t="s">
        <v>9</v>
      </c>
      <c r="M9" s="444"/>
      <c r="N9" s="444"/>
      <c r="O9" s="444"/>
      <c r="P9" s="55"/>
      <c r="Q9" s="55"/>
      <c r="R9" s="292" t="str">
        <f>IF('2a.  Simple Form Data Entry'!G14="","   ",'2a.  Simple Form Data Entry'!G14)</f>
        <v>Stand Alone</v>
      </c>
      <c r="S9" s="327"/>
      <c r="T9" s="292"/>
      <c r="U9" s="292"/>
      <c r="V9" s="292"/>
      <c r="W9" s="292"/>
      <c r="X9" s="292"/>
    </row>
    <row r="10" spans="1:20" ht="12.75">
      <c r="A10" s="329" t="s">
        <v>149</v>
      </c>
      <c r="B10" s="330"/>
      <c r="C10" s="438" t="str">
        <f>IF('2a.  Simple Form Data Entry'!G10=""," ",'2a.  Simple Form Data Entry'!G10)</f>
        <v>Records Property Sale located at 1215 East Fir Street, Seattle</v>
      </c>
      <c r="D10" s="438"/>
      <c r="E10" s="438"/>
      <c r="F10" s="438"/>
      <c r="G10" s="438"/>
      <c r="H10" s="438"/>
      <c r="I10" s="438"/>
      <c r="J10" s="438"/>
      <c r="K10" s="438"/>
      <c r="L10" s="438"/>
      <c r="M10" s="438"/>
      <c r="N10" s="438"/>
      <c r="O10" s="438"/>
      <c r="P10" s="438"/>
      <c r="Q10" s="438"/>
      <c r="R10" s="438"/>
      <c r="S10" s="439"/>
      <c r="T10" s="11"/>
    </row>
    <row r="11" spans="1:20" ht="13.5" thickBot="1">
      <c r="A11" s="331"/>
      <c r="B11" s="332"/>
      <c r="C11" s="440"/>
      <c r="D11" s="440"/>
      <c r="E11" s="440"/>
      <c r="F11" s="440"/>
      <c r="G11" s="440"/>
      <c r="H11" s="440"/>
      <c r="I11" s="440"/>
      <c r="J11" s="440"/>
      <c r="K11" s="440"/>
      <c r="L11" s="440"/>
      <c r="M11" s="440"/>
      <c r="N11" s="440"/>
      <c r="O11" s="440"/>
      <c r="P11" s="440"/>
      <c r="Q11" s="440"/>
      <c r="R11" s="440"/>
      <c r="S11" s="441"/>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88" t="s">
        <v>14</v>
      </c>
      <c r="B13" s="388"/>
      <c r="C13" s="388"/>
      <c r="D13" s="388"/>
      <c r="E13" s="388"/>
      <c r="F13" s="388"/>
      <c r="G13" s="388"/>
      <c r="H13" s="388"/>
      <c r="I13" s="388"/>
      <c r="J13" s="388"/>
      <c r="K13" s="388"/>
      <c r="L13" s="388"/>
      <c r="M13" s="388"/>
      <c r="N13" s="388"/>
      <c r="O13" s="388"/>
      <c r="P13" s="388"/>
      <c r="Q13" s="388"/>
      <c r="R13" s="388"/>
      <c r="S13" s="388"/>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33" t="s">
        <v>32</v>
      </c>
      <c r="B15" s="433"/>
      <c r="C15" s="433"/>
      <c r="D15" s="433"/>
      <c r="E15" s="433"/>
      <c r="F15" s="433"/>
      <c r="G15" s="433"/>
      <c r="H15" s="433"/>
      <c r="I15" s="433"/>
      <c r="J15" s="433"/>
      <c r="K15" s="433"/>
      <c r="L15" s="433"/>
      <c r="M15" s="433"/>
      <c r="N15" s="433"/>
      <c r="O15" s="433"/>
      <c r="P15" s="433"/>
      <c r="Q15" s="433"/>
      <c r="R15" s="433"/>
      <c r="S15" s="433"/>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37" t="s">
        <v>143</v>
      </c>
      <c r="B17" s="437"/>
      <c r="C17" s="437"/>
      <c r="D17" s="437"/>
      <c r="E17" s="434" t="str">
        <f>IF('2a.  Simple Form Data Entry'!G39="N","NA",'2a.  Simple Form Data Entry'!G40)</f>
        <v>To be determined and included in the replacement lease October transmittal</v>
      </c>
      <c r="F17" s="435"/>
      <c r="G17" s="436"/>
      <c r="H17" s="396" t="s">
        <v>151</v>
      </c>
      <c r="I17" s="397"/>
      <c r="J17" s="397"/>
      <c r="K17" s="397"/>
      <c r="L17" s="397"/>
      <c r="M17" s="397"/>
      <c r="N17" s="310"/>
      <c r="O17" s="389" t="str">
        <f>IF('2a.  Simple Form Data Entry'!G39="N","NA",'2a.  Simple Form Data Entry'!G41)</f>
        <v>To be determined and included in the replacement lease October transmittal</v>
      </c>
      <c r="P17" s="390"/>
      <c r="Q17" s="390"/>
      <c r="R17" s="390"/>
      <c r="S17" s="391"/>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33" t="s">
        <v>33</v>
      </c>
      <c r="B19" s="433"/>
      <c r="C19" s="433"/>
      <c r="D19" s="433"/>
      <c r="E19" s="433"/>
      <c r="F19" s="433"/>
      <c r="G19" s="433"/>
      <c r="H19" s="433"/>
      <c r="I19" s="433"/>
      <c r="J19" s="433"/>
      <c r="K19" s="433"/>
      <c r="L19" s="433"/>
      <c r="M19" s="433"/>
      <c r="N19" s="433"/>
      <c r="O19" s="433"/>
      <c r="P19" s="433"/>
      <c r="Q19" s="433"/>
      <c r="R19" s="433"/>
      <c r="S19" s="433"/>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6.5" thickBot="1">
      <c r="A23" s="10" t="s">
        <v>144</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'2a.  Simple Form Data Entry'!N57</f>
        <v>Sum of Revenues Prior to 2017</v>
      </c>
      <c r="J24" s="95">
        <f>'2a.  Simple Form Data Entry'!G19</f>
        <v>2017</v>
      </c>
      <c r="K24" s="96">
        <f>J24+1</f>
        <v>2018</v>
      </c>
      <c r="L24" s="96" t="str">
        <f>CONCATENATE(J24," / ",K24)</f>
        <v>2017 / 2018</v>
      </c>
      <c r="M24" s="96">
        <f>K24+1</f>
        <v>2019</v>
      </c>
      <c r="N24" s="96">
        <f>M24+1</f>
        <v>2020</v>
      </c>
      <c r="O24" s="96" t="str">
        <f>CONCATENATE(M24," / ",N24)</f>
        <v>2019 / 2020</v>
      </c>
      <c r="P24" s="96">
        <f>N24+1</f>
        <v>2021</v>
      </c>
      <c r="Q24" s="96">
        <f>P24+1</f>
        <v>2022</v>
      </c>
      <c r="R24" s="96" t="str">
        <f>CONCATENATE(P24," / ",Q24)</f>
        <v>2021 / 2022</v>
      </c>
      <c r="S24" s="97" t="s">
        <v>117</v>
      </c>
      <c r="T24" s="11"/>
    </row>
    <row r="25" spans="1:20" ht="13.5">
      <c r="A25" s="88" t="str">
        <f>IF('2a.  Simple Form Data Entry'!C58="","   ",'2a.  Simple Form Data Entry'!C58)</f>
        <v>General Fund</v>
      </c>
      <c r="B25" s="78"/>
      <c r="C25" s="78"/>
      <c r="D25" s="177">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0</v>
      </c>
      <c r="E25" s="89">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0</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0010</v>
      </c>
      <c r="G25" s="90" t="str">
        <f>IF(A25="","   ",'2a.  Simple Form Data Entry'!D58)</f>
        <v xml:space="preserve"> </v>
      </c>
      <c r="H25" s="196" t="str">
        <f>IF('2a.  Simple Form Data Entry'!E58="","   ",'2a.  Simple Form Data Entry'!E58)</f>
        <v>39512 Sale of Real Property</v>
      </c>
      <c r="I25" s="80">
        <f>'2a.  Simple Form Data Entry'!N58</f>
        <v>0</v>
      </c>
      <c r="J25" s="80">
        <f>'2a.  Simple Form Data Entry'!G58</f>
        <v>6947184.1</v>
      </c>
      <c r="K25" s="80">
        <f>'2a.  Simple Form Data Entry'!H58</f>
        <v>0</v>
      </c>
      <c r="L25" s="80">
        <f>J25+K25</f>
        <v>6947184.1</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3.5">
      <c r="A26" s="84" t="str">
        <f>IF('2a.  Simple Form Data Entry'!C59="","   ",'2a.  Simple Form Data Entry'!C59)</f>
        <v>FMD</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A44000</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0440</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0010</v>
      </c>
      <c r="G26" s="90" t="str">
        <f>IF(A26="","   ",'2a.  Simple Form Data Entry'!D59)</f>
        <v xml:space="preserve"> </v>
      </c>
      <c r="H26" s="76" t="str">
        <f>IF('2a.  Simple Form Data Entry'!E59="","   ",'2a.  Simple Form Data Entry'!E59)</f>
        <v>34187 Cost Real Property Sale</v>
      </c>
      <c r="I26" s="80">
        <f>'2a.  Simple Form Data Entry'!N59</f>
        <v>0</v>
      </c>
      <c r="J26" s="77">
        <f>'2a.  Simple Form Data Entry'!G59</f>
        <v>152815.90000000002</v>
      </c>
      <c r="K26" s="77">
        <f>'2a.  Simple Form Data Entry'!H59</f>
        <v>0</v>
      </c>
      <c r="L26" s="80">
        <f aca="true" t="shared" si="2" ref="L26:L31">J26+K26</f>
        <v>152815.90000000002</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8"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8"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8"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8"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25" thickBot="1">
      <c r="A31" s="6"/>
      <c r="B31" s="7"/>
      <c r="C31" s="290" t="s">
        <v>4</v>
      </c>
      <c r="D31" s="8"/>
      <c r="E31" s="8"/>
      <c r="F31" s="8"/>
      <c r="G31" s="8"/>
      <c r="H31" s="199"/>
      <c r="I31" s="56">
        <f aca="true" t="shared" si="3" ref="I31:S31">SUM(I25:I30)</f>
        <v>0</v>
      </c>
      <c r="J31" s="56">
        <f t="shared" si="3"/>
        <v>7100000</v>
      </c>
      <c r="K31" s="56">
        <f t="shared" si="3"/>
        <v>0</v>
      </c>
      <c r="L31" s="56">
        <f t="shared" si="2"/>
        <v>7100000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145</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'2a.  Simple Form Data Entry'!N81</f>
        <v>Sum of Expenditures Prior to 2017</v>
      </c>
      <c r="J34" s="95">
        <f>'2a.  Simple Form Data Entry'!G19</f>
        <v>2017</v>
      </c>
      <c r="K34" s="96">
        <f>J34+1</f>
        <v>2018</v>
      </c>
      <c r="L34" s="96" t="str">
        <f>CONCATENATE(J34," / ",K34)</f>
        <v>2017 / 2018</v>
      </c>
      <c r="M34" s="96">
        <f>K34+1</f>
        <v>2019</v>
      </c>
      <c r="N34" s="96">
        <f>M34+1</f>
        <v>2020</v>
      </c>
      <c r="O34" s="96" t="str">
        <f>CONCATENATE(M34," / ",N34)</f>
        <v>2019 / 2020</v>
      </c>
      <c r="P34" s="96">
        <f>N34+1</f>
        <v>2021</v>
      </c>
      <c r="Q34" s="96">
        <f>P34+1</f>
        <v>2022</v>
      </c>
      <c r="R34" s="96" t="str">
        <f>CONCATENATE(P34," / ",Q34)</f>
        <v>2021 / 2022</v>
      </c>
      <c r="S34" s="97" t="s">
        <v>117</v>
      </c>
      <c r="T34" s="12"/>
    </row>
    <row r="35" spans="1:20" ht="13.5">
      <c r="A35" s="402" t="str">
        <f>IF('2a.  Simple Form Data Entry'!E80="","   ",'2a.  Simple Form Data Entry'!E80)</f>
        <v>Records</v>
      </c>
      <c r="B35" s="403"/>
      <c r="C35" s="404"/>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 xml:space="preserve">   </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 xml:space="preserve">   </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 xml:space="preserve">   </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FMD and RES Labor</v>
      </c>
      <c r="I36" s="80">
        <f>'2a.  Simple Form Data Entry'!N82</f>
        <v>0</v>
      </c>
      <c r="J36" s="80">
        <f>'2a.  Simple Form Data Entry'!G82</f>
        <v>143322.7</v>
      </c>
      <c r="K36" s="80">
        <f>'2a.  Simple Form Data Entry'!H82</f>
        <v>0</v>
      </c>
      <c r="L36" s="80">
        <f>J36+K36</f>
        <v>143322.7</v>
      </c>
      <c r="M36" s="80">
        <f>'2a.  Simple Form Data Entry'!I82</f>
        <v>0</v>
      </c>
      <c r="N36" s="80">
        <f>'2a.  Simple Form Data Entry'!J82</f>
        <v>0</v>
      </c>
      <c r="O36" s="80">
        <f aca="true" t="shared" si="5" ref="O36:O42">M36+N36</f>
        <v>0</v>
      </c>
      <c r="P36" s="80">
        <f>'2a.  Simple Form Data Entry'!K82</f>
        <v>0</v>
      </c>
      <c r="Q36" s="80">
        <f>'2a.  Simple Form Data Entry'!L82</f>
        <v>0</v>
      </c>
      <c r="R36" s="80">
        <f aca="true" t="shared" si="6" ref="R36:R42">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 xml:space="preserve">  </v>
      </c>
      <c r="I37" s="80">
        <f>'2a.  Simple Form Data Entry'!N83</f>
        <v>0</v>
      </c>
      <c r="J37" s="80">
        <f>'2a.  Simple Form Data Entry'!G83</f>
        <v>0</v>
      </c>
      <c r="K37" s="80">
        <f>'2a.  Simple Form Data Entry'!H83</f>
        <v>0</v>
      </c>
      <c r="L37" s="80">
        <f aca="true" t="shared" si="7" ref="L37:L42">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200"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392" t="s">
        <v>55</v>
      </c>
      <c r="C39" s="393"/>
      <c r="D39" s="45"/>
      <c r="E39" s="45"/>
      <c r="F39" s="45"/>
      <c r="G39" s="45"/>
      <c r="H39" s="200" t="str">
        <f>IF('2a.  Simple Form Data Entry'!E85="","  ",'2a.  Simple Form Data Entry'!E85)</f>
        <v>Appraisals and title report</v>
      </c>
      <c r="I39" s="80">
        <f>'2a.  Simple Form Data Entry'!N85</f>
        <v>0</v>
      </c>
      <c r="J39" s="80">
        <f>'2a.  Simple Form Data Entry'!G85</f>
        <v>9493.2</v>
      </c>
      <c r="K39" s="80">
        <f>'2a.  Simple Form Data Entry'!H85</f>
        <v>0</v>
      </c>
      <c r="L39" s="80">
        <f t="shared" si="7"/>
        <v>9493.2</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94" t="s">
        <v>56</v>
      </c>
      <c r="C40" s="395"/>
      <c r="D40" s="45"/>
      <c r="E40" s="45"/>
      <c r="F40" s="45"/>
      <c r="G40" s="45"/>
      <c r="H40" s="200"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408" t="s">
        <v>26</v>
      </c>
      <c r="C41" s="409"/>
      <c r="D41" s="45"/>
      <c r="E41" s="45"/>
      <c r="F41" s="45"/>
      <c r="G41" s="45"/>
      <c r="H41" s="200"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 r="A42" s="26"/>
      <c r="B42" s="27"/>
      <c r="C42" s="28" t="s">
        <v>12</v>
      </c>
      <c r="D42" s="29"/>
      <c r="E42" s="29"/>
      <c r="F42" s="29"/>
      <c r="G42" s="29"/>
      <c r="H42" s="201"/>
      <c r="I42" s="63">
        <f>SUM(I36:I41)</f>
        <v>0</v>
      </c>
      <c r="J42" s="63">
        <f>SUM(J36:J41)</f>
        <v>152815.90000000002</v>
      </c>
      <c r="K42" s="63">
        <f>SUM(K36:K41)</f>
        <v>0</v>
      </c>
      <c r="L42" s="63">
        <f t="shared" si="7"/>
        <v>152815.90000000002</v>
      </c>
      <c r="M42" s="63">
        <f>SUM(M36:M41)</f>
        <v>0</v>
      </c>
      <c r="N42" s="63">
        <f>SUM(N36:N41)</f>
        <v>0</v>
      </c>
      <c r="O42" s="63">
        <f t="shared" si="5"/>
        <v>0</v>
      </c>
      <c r="P42" s="63">
        <f>SUM(P36:P41)</f>
        <v>0</v>
      </c>
      <c r="Q42" s="63">
        <f>SUM(Q36:Q41)</f>
        <v>0</v>
      </c>
      <c r="R42" s="63">
        <f t="shared" si="6"/>
        <v>0</v>
      </c>
      <c r="S42" s="64">
        <f>SUM(S36:S41)</f>
        <v>0</v>
      </c>
      <c r="T42" s="12"/>
    </row>
    <row r="43" spans="1:20" ht="3" customHeight="1">
      <c r="A43" s="16"/>
      <c r="B43" s="18"/>
      <c r="C43" s="22"/>
      <c r="D43" s="23"/>
      <c r="E43" s="23"/>
      <c r="F43" s="23"/>
      <c r="G43" s="23"/>
      <c r="H43" s="196"/>
      <c r="I43" s="47"/>
      <c r="J43" s="24"/>
      <c r="K43" s="24"/>
      <c r="L43" s="24"/>
      <c r="M43" s="24"/>
      <c r="N43" s="24"/>
      <c r="O43" s="24"/>
      <c r="P43" s="24"/>
      <c r="Q43" s="24"/>
      <c r="R43" s="301"/>
      <c r="S43" s="25"/>
      <c r="T43" s="12"/>
    </row>
    <row r="44" spans="1:20" ht="13.5">
      <c r="A44" s="405" t="str">
        <f>IF('2a.  Simple Form Data Entry'!E90="","   ",'2a.  Simple Form Data Entry'!E90)</f>
        <v xml:space="preserve">   </v>
      </c>
      <c r="B44" s="406"/>
      <c r="C44" s="407"/>
      <c r="D44" s="177" t="str">
        <f>IF(A44="   ","   ",IF(A44='2a.  Simple Form Data Entry'!$G$21,'2a.  Simple Form Data Entry'!J$21,IF(A44='2a.  Simple Form Data Entry'!$G$22,'2a.  Simple Form Data Entry'!J$22,IF(A44='2a.  Simple Form Data Entry'!$G$23,'2a.  Simple Form Data Entry'!J$23,IF(A44='2a.  Simple Form Data Entry'!$G$24,'2a.  Simple Form Data Entry'!$J$24,IF(A44='2a.  Simple Form Data Entry'!$G$25,'2a.  Simple Form Data Entry'!J$25,IF(A44='2a.  Simple Form Data Entry'!$G$26,'2a.  Simple Form Data Entry'!J$26,"   ")))))))</f>
        <v xml:space="preserve">   </v>
      </c>
      <c r="E44" s="89" t="str">
        <f>IF(A44="   ","   ",IF(A44='2a.  Simple Form Data Entry'!$G$21,'2a.  Simple Form Data Entry'!K$21,IF(A44='2a.  Simple Form Data Entry'!$G$22,'2a.  Simple Form Data Entry'!K$22,IF(A44='2a.  Simple Form Data Entry'!$G$23,'2a.  Simple Form Data Entry'!K$23,IF(A44='2a.  Simple Form Data Entry'!$G$24,'2a.  Simple Form Data Entry'!$K$24,IF(A44='2a.  Simple Form Data Entry'!G$25,'2a.  Simple Form Data Entry'!K$25,IF(A44='2a.  Simple Form Data Entry'!G$26,'2a.  Simple Form Data Entry'!K$26,"   ")))))))</f>
        <v xml:space="preserve">   </v>
      </c>
      <c r="F44" s="177" t="str">
        <f>IF(A44="   ","   ",IF(A44='2a.  Simple Form Data Entry'!$G$21,'2a.  Simple Form Data Entry'!L$21,IF(A44='2a.  Simple Form Data Entry'!$G$22,'2a.  Simple Form Data Entry'!L$22,IF(A44='2a.  Simple Form Data Entry'!$G$23,'2a.  Simple Form Data Entry'!L$23,IF(A44='2a.  Simple Form Data Entry'!$G$24,'2a.  Simple Form Data Entry'!$L$24,IF(A44='2a.  Simple Form Data Entry'!G$25,'2a.  Simple Form Data Entry'!L$25,IF(A44='2a.  Simple Form Data Entry'!G$26,'2a.  Simple Form Data Entry'!L$26,"   ")))))))</f>
        <v xml:space="preserve">   </v>
      </c>
      <c r="G44" s="79" t="str">
        <f>IF('2a.  Simple Form Data Entry'!I90="","   ",'2a.  Simple Form Data Entry'!I90)</f>
        <v xml:space="preserve"> </v>
      </c>
      <c r="H44" s="198"/>
      <c r="I44" s="48"/>
      <c r="J44" s="38"/>
      <c r="K44" s="38"/>
      <c r="L44" s="38"/>
      <c r="M44" s="38"/>
      <c r="N44" s="38"/>
      <c r="O44" s="38"/>
      <c r="P44" s="38"/>
      <c r="Q44" s="38"/>
      <c r="R44" s="302"/>
      <c r="S44" s="39"/>
      <c r="T44" s="12"/>
    </row>
    <row r="45" spans="1:20" ht="13.5" customHeight="1">
      <c r="A45" s="19"/>
      <c r="B45" s="50" t="s">
        <v>21</v>
      </c>
      <c r="C45" s="20"/>
      <c r="D45" s="45"/>
      <c r="E45" s="45"/>
      <c r="F45" s="45"/>
      <c r="G45" s="45"/>
      <c r="H45" s="200" t="str">
        <f>IF('2a.  Simple Form Data Entry'!E92="","  ",'2a.  Simple Form Data Entry'!E92)</f>
        <v xml:space="preserve">  </v>
      </c>
      <c r="I45" s="81">
        <f>'2a.  Simple Form Data Entry'!N92</f>
        <v>0</v>
      </c>
      <c r="J45" s="81">
        <f>'2a.  Simple Form Data Entry'!G92</f>
        <v>0</v>
      </c>
      <c r="K45" s="81">
        <f>'2a.  Simple Form Data Entry'!H92</f>
        <v>0</v>
      </c>
      <c r="L45" s="80">
        <f aca="true" t="shared" si="8" ref="L45:L93">J45+K45</f>
        <v>0</v>
      </c>
      <c r="M45" s="81">
        <f>'2a.  Simple Form Data Entry'!I92</f>
        <v>0</v>
      </c>
      <c r="N45" s="81">
        <f>'2a.  Simple Form Data Entry'!J92</f>
        <v>0</v>
      </c>
      <c r="O45" s="80">
        <f aca="true" t="shared" si="9" ref="O45:O93">M45+N45</f>
        <v>0</v>
      </c>
      <c r="P45" s="81">
        <f>'2a.  Simple Form Data Entry'!K92</f>
        <v>0</v>
      </c>
      <c r="Q45" s="81">
        <f>'2a.  Simple Form Data Entry'!L92</f>
        <v>0</v>
      </c>
      <c r="R45" s="80">
        <f aca="true" t="shared" si="10" ref="R45:R93">P45+Q45</f>
        <v>0</v>
      </c>
      <c r="S45" s="83">
        <f>'2a.  Simple Form Data Entry'!M92</f>
        <v>0</v>
      </c>
      <c r="T45" s="12"/>
    </row>
    <row r="46" spans="1:20" ht="13.5" customHeight="1">
      <c r="A46" s="19"/>
      <c r="B46" s="50" t="s">
        <v>25</v>
      </c>
      <c r="C46" s="20"/>
      <c r="D46" s="45"/>
      <c r="E46" s="45"/>
      <c r="F46" s="45"/>
      <c r="G46" s="45"/>
      <c r="H46" s="200" t="str">
        <f>IF('2a.  Simple Form Data Entry'!E93="","  ",'2a.  Simple Form Data Entry'!E93)</f>
        <v xml:space="preserve">  </v>
      </c>
      <c r="I46" s="81">
        <f>'2a.  Simple Form Data Entry'!N93</f>
        <v>0</v>
      </c>
      <c r="J46" s="81">
        <f>'2a.  Simple Form Data Entry'!G93</f>
        <v>0</v>
      </c>
      <c r="K46" s="81">
        <f>'2a.  Simple Form Data Entry'!H93</f>
        <v>0</v>
      </c>
      <c r="L46" s="80">
        <f t="shared" si="8"/>
        <v>0</v>
      </c>
      <c r="M46" s="81">
        <f>'2a.  Simple Form Data Entry'!I93</f>
        <v>0</v>
      </c>
      <c r="N46" s="81">
        <f>'2a.  Simple Form Data Entry'!J93</f>
        <v>0</v>
      </c>
      <c r="O46" s="80">
        <f t="shared" si="9"/>
        <v>0</v>
      </c>
      <c r="P46" s="81">
        <f>'2a.  Simple Form Data Entry'!K93</f>
        <v>0</v>
      </c>
      <c r="Q46" s="81">
        <f>'2a.  Simple Form Data Entry'!L93</f>
        <v>0</v>
      </c>
      <c r="R46" s="80">
        <f t="shared" si="10"/>
        <v>0</v>
      </c>
      <c r="S46" s="83">
        <f>'2a.  Simple Form Data Entry'!M93</f>
        <v>0</v>
      </c>
      <c r="T46" s="12"/>
    </row>
    <row r="47" spans="1:20" ht="13.5" customHeight="1">
      <c r="A47" s="19"/>
      <c r="B47" s="50" t="s">
        <v>53</v>
      </c>
      <c r="C47" s="20"/>
      <c r="D47" s="45"/>
      <c r="E47" s="45"/>
      <c r="F47" s="45"/>
      <c r="G47" s="45"/>
      <c r="H47" s="200" t="str">
        <f>IF('2a.  Simple Form Data Entry'!E94="","  ",'2a.  Simple Form Data Entry'!E94)</f>
        <v xml:space="preserve">  </v>
      </c>
      <c r="I47" s="81">
        <f>'2a.  Simple Form Data Entry'!N94</f>
        <v>0</v>
      </c>
      <c r="J47" s="81">
        <f>'2a.  Simple Form Data Entry'!G94</f>
        <v>0</v>
      </c>
      <c r="K47" s="81">
        <f>'2a.  Simple Form Data Entry'!H94</f>
        <v>0</v>
      </c>
      <c r="L47" s="80">
        <f t="shared" si="8"/>
        <v>0</v>
      </c>
      <c r="M47" s="81">
        <f>'2a.  Simple Form Data Entry'!I94</f>
        <v>0</v>
      </c>
      <c r="N47" s="81">
        <f>'2a.  Simple Form Data Entry'!J94</f>
        <v>0</v>
      </c>
      <c r="O47" s="80">
        <f t="shared" si="9"/>
        <v>0</v>
      </c>
      <c r="P47" s="81">
        <f>'2a.  Simple Form Data Entry'!K94</f>
        <v>0</v>
      </c>
      <c r="Q47" s="81">
        <f>'2a.  Simple Form Data Entry'!L94</f>
        <v>0</v>
      </c>
      <c r="R47" s="80">
        <f t="shared" si="10"/>
        <v>0</v>
      </c>
      <c r="S47" s="83">
        <f>'2a.  Simple Form Data Entry'!M94</f>
        <v>0</v>
      </c>
      <c r="T47" s="12"/>
    </row>
    <row r="48" spans="1:20" ht="13.5" customHeight="1">
      <c r="A48" s="19"/>
      <c r="B48" s="392" t="s">
        <v>55</v>
      </c>
      <c r="C48" s="393"/>
      <c r="D48" s="45"/>
      <c r="E48" s="45"/>
      <c r="F48" s="45"/>
      <c r="G48" s="45"/>
      <c r="H48" s="200" t="str">
        <f>IF('2a.  Simple Form Data Entry'!E95="","  ",'2a.  Simple Form Data Entry'!E95)</f>
        <v xml:space="preserve">  </v>
      </c>
      <c r="I48" s="81">
        <f>'2a.  Simple Form Data Entry'!N95</f>
        <v>0</v>
      </c>
      <c r="J48" s="81">
        <f>'2a.  Simple Form Data Entry'!G95</f>
        <v>0</v>
      </c>
      <c r="K48" s="81">
        <f>'2a.  Simple Form Data Entry'!H95</f>
        <v>0</v>
      </c>
      <c r="L48" s="80">
        <f t="shared" si="8"/>
        <v>0</v>
      </c>
      <c r="M48" s="81">
        <f>'2a.  Simple Form Data Entry'!I95</f>
        <v>0</v>
      </c>
      <c r="N48" s="81">
        <f>'2a.  Simple Form Data Entry'!J95</f>
        <v>0</v>
      </c>
      <c r="O48" s="80">
        <f t="shared" si="9"/>
        <v>0</v>
      </c>
      <c r="P48" s="81">
        <f>'2a.  Simple Form Data Entry'!K95</f>
        <v>0</v>
      </c>
      <c r="Q48" s="81">
        <f>'2a.  Simple Form Data Entry'!L95</f>
        <v>0</v>
      </c>
      <c r="R48" s="80">
        <f t="shared" si="10"/>
        <v>0</v>
      </c>
      <c r="S48" s="83">
        <f>'2a.  Simple Form Data Entry'!M95</f>
        <v>0</v>
      </c>
      <c r="T48" s="12"/>
    </row>
    <row r="49" spans="1:20" ht="13.5" customHeight="1">
      <c r="A49" s="19"/>
      <c r="B49" s="394" t="s">
        <v>56</v>
      </c>
      <c r="C49" s="395"/>
      <c r="D49" s="45"/>
      <c r="E49" s="45"/>
      <c r="F49" s="45"/>
      <c r="G49" s="45"/>
      <c r="H49" s="200" t="str">
        <f>IF('2a.  Simple Form Data Entry'!E96="","  ",'2a.  Simple Form Data Entry'!E96)</f>
        <v xml:space="preserve">  </v>
      </c>
      <c r="I49" s="81">
        <f>'2a.  Simple Form Data Entry'!N96</f>
        <v>0</v>
      </c>
      <c r="J49" s="81">
        <f>'2a.  Simple Form Data Entry'!G96</f>
        <v>0</v>
      </c>
      <c r="K49" s="81">
        <f>'2a.  Simple Form Data Entry'!H96</f>
        <v>0</v>
      </c>
      <c r="L49" s="80">
        <f t="shared" si="8"/>
        <v>0</v>
      </c>
      <c r="M49" s="81">
        <f>'2a.  Simple Form Data Entry'!I96</f>
        <v>0</v>
      </c>
      <c r="N49" s="81">
        <f>'2a.  Simple Form Data Entry'!J96</f>
        <v>0</v>
      </c>
      <c r="O49" s="80">
        <f t="shared" si="9"/>
        <v>0</v>
      </c>
      <c r="P49" s="81">
        <f>'2a.  Simple Form Data Entry'!K96</f>
        <v>0</v>
      </c>
      <c r="Q49" s="81">
        <f>'2a.  Simple Form Data Entry'!L96</f>
        <v>0</v>
      </c>
      <c r="R49" s="80">
        <f t="shared" si="10"/>
        <v>0</v>
      </c>
      <c r="S49" s="83">
        <f>'2a.  Simple Form Data Entry'!M96</f>
        <v>0</v>
      </c>
      <c r="T49" s="12"/>
    </row>
    <row r="50" spans="1:20" ht="13.5" customHeight="1">
      <c r="A50" s="19"/>
      <c r="B50" s="408" t="s">
        <v>26</v>
      </c>
      <c r="C50" s="409"/>
      <c r="D50" s="45"/>
      <c r="E50" s="45"/>
      <c r="F50" s="45"/>
      <c r="G50" s="45"/>
      <c r="H50" s="200" t="str">
        <f>IF('2a.  Simple Form Data Entry'!E97="","  ",'2a.  Simple Form Data Entry'!E97)</f>
        <v xml:space="preserve">  </v>
      </c>
      <c r="I50" s="81">
        <f>'2a.  Simple Form Data Entry'!N97</f>
        <v>0</v>
      </c>
      <c r="J50" s="81">
        <f>'2a.  Simple Form Data Entry'!G97</f>
        <v>0</v>
      </c>
      <c r="K50" s="81">
        <f>'2a.  Simple Form Data Entry'!H97</f>
        <v>0</v>
      </c>
      <c r="L50" s="80">
        <f t="shared" si="8"/>
        <v>0</v>
      </c>
      <c r="M50" s="81">
        <f>'2a.  Simple Form Data Entry'!I97</f>
        <v>0</v>
      </c>
      <c r="N50" s="81">
        <f>'2a.  Simple Form Data Entry'!J97</f>
        <v>0</v>
      </c>
      <c r="O50" s="80">
        <f t="shared" si="9"/>
        <v>0</v>
      </c>
      <c r="P50" s="81">
        <f>'2a.  Simple Form Data Entry'!K97</f>
        <v>0</v>
      </c>
      <c r="Q50" s="81">
        <f>'2a.  Simple Form Data Entry'!L97</f>
        <v>0</v>
      </c>
      <c r="R50" s="80">
        <f t="shared" si="10"/>
        <v>0</v>
      </c>
      <c r="S50" s="83">
        <f>'2a.  Simple Form Data Entry'!M97</f>
        <v>0</v>
      </c>
      <c r="T50" s="12"/>
    </row>
    <row r="51" spans="1:20" ht="13.5">
      <c r="A51" s="26"/>
      <c r="B51" s="27"/>
      <c r="C51" s="28" t="s">
        <v>12</v>
      </c>
      <c r="D51" s="29"/>
      <c r="E51" s="29"/>
      <c r="F51" s="29"/>
      <c r="G51" s="29"/>
      <c r="H51" s="201"/>
      <c r="I51" s="63">
        <f>SUM(I45:I50)</f>
        <v>0</v>
      </c>
      <c r="J51" s="63">
        <f>SUM(J45:J50)</f>
        <v>0</v>
      </c>
      <c r="K51" s="63">
        <f>SUM(K45:K50)</f>
        <v>0</v>
      </c>
      <c r="L51" s="63">
        <f t="shared" si="8"/>
        <v>0</v>
      </c>
      <c r="M51" s="63">
        <f>SUM(M45:M50)</f>
        <v>0</v>
      </c>
      <c r="N51" s="63">
        <f>SUM(N45:N50)</f>
        <v>0</v>
      </c>
      <c r="O51" s="63">
        <f t="shared" si="9"/>
        <v>0</v>
      </c>
      <c r="P51" s="63">
        <f>SUM(P45:P50)</f>
        <v>0</v>
      </c>
      <c r="Q51" s="63">
        <f>SUM(Q45:Q50)</f>
        <v>0</v>
      </c>
      <c r="R51" s="63">
        <f t="shared" si="10"/>
        <v>0</v>
      </c>
      <c r="S51" s="64">
        <f>SUM(S45:S50)</f>
        <v>0</v>
      </c>
      <c r="T51" s="12"/>
    </row>
    <row r="52" spans="1:20" ht="3" customHeight="1">
      <c r="A52" s="16"/>
      <c r="B52" s="18"/>
      <c r="C52" s="13"/>
      <c r="D52" s="23"/>
      <c r="E52" s="23"/>
      <c r="F52" s="23"/>
      <c r="G52" s="23"/>
      <c r="H52" s="202"/>
      <c r="I52" s="59"/>
      <c r="J52" s="60"/>
      <c r="K52" s="60"/>
      <c r="L52" s="80">
        <f t="shared" si="8"/>
        <v>0</v>
      </c>
      <c r="M52" s="61"/>
      <c r="N52" s="60"/>
      <c r="O52" s="80">
        <f t="shared" si="9"/>
        <v>0</v>
      </c>
      <c r="P52" s="60"/>
      <c r="Q52" s="60"/>
      <c r="R52" s="80">
        <f t="shared" si="10"/>
        <v>0</v>
      </c>
      <c r="S52" s="62"/>
      <c r="T52" s="12"/>
    </row>
    <row r="53" spans="1:20" ht="13.5" hidden="1">
      <c r="A53" s="405" t="str">
        <f>IF('2a.  Simple Form Data Entry'!E100="","   ",'2a.  Simple Form Data Entry'!E100)</f>
        <v xml:space="preserve">   </v>
      </c>
      <c r="B53" s="406"/>
      <c r="C53" s="407"/>
      <c r="D53" s="177" t="str">
        <f>IF(A53="   ","   ",IF(A53='2a.  Simple Form Data Entry'!$G$21,'2a.  Simple Form Data Entry'!J$21,IF(A53='2a.  Simple Form Data Entry'!$G$22,'2a.  Simple Form Data Entry'!J$22,IF(A53='2a.  Simple Form Data Entry'!$G$23,'2a.  Simple Form Data Entry'!J$23,IF(A53='2a.  Simple Form Data Entry'!$G$24,'2a.  Simple Form Data Entry'!$J$24,IF(A53='2a.  Simple Form Data Entry'!$G$25,'2a.  Simple Form Data Entry'!J$25,IF(A53='2a.  Simple Form Data Entry'!$G$26,'2a.  Simple Form Data Entry'!J$26,"   ")))))))</f>
        <v xml:space="preserve">   </v>
      </c>
      <c r="E53" s="89" t="str">
        <f>IF(A53="   ","   ",IF(A53='2a.  Simple Form Data Entry'!$G$21,'2a.  Simple Form Data Entry'!K$21,IF(A53='2a.  Simple Form Data Entry'!$G$22,'2a.  Simple Form Data Entry'!K$22,IF(A53='2a.  Simple Form Data Entry'!$G$23,'2a.  Simple Form Data Entry'!K$23,IF(A53='2a.  Simple Form Data Entry'!$G$24,'2a.  Simple Form Data Entry'!$K$24,IF(A53='2a.  Simple Form Data Entry'!G$25,'2a.  Simple Form Data Entry'!K$25,IF(A53='2a.  Simple Form Data Entry'!G$26,'2a.  Simple Form Data Entry'!K$26,"   ")))))))</f>
        <v xml:space="preserve">   </v>
      </c>
      <c r="F53" s="177" t="str">
        <f>IF(A53="   ","   ",IF(A53='2a.  Simple Form Data Entry'!$G$21,'2a.  Simple Form Data Entry'!L$21,IF(A53='2a.  Simple Form Data Entry'!$G$22,'2a.  Simple Form Data Entry'!L$22,IF(A53='2a.  Simple Form Data Entry'!$G$23,'2a.  Simple Form Data Entry'!L$23,IF(A53='2a.  Simple Form Data Entry'!$G$24,'2a.  Simple Form Data Entry'!$L$24,IF(A53='2a.  Simple Form Data Entry'!$G$25,'2a.  Simple Form Data Entry'!$L$25,IF(A53='2a.  Simple Form Data Entry'!$G$26,'2a.  Simple Form Data Entry'!$L$26,"   ")))))))</f>
        <v xml:space="preserve">   </v>
      </c>
      <c r="G53" s="79" t="str">
        <f>IF('2a.  Simple Form Data Entry'!I100="","   ",'2a.  Simple Form Data Entry'!I100)</f>
        <v xml:space="preserve"> </v>
      </c>
      <c r="H53" s="198"/>
      <c r="I53" s="48"/>
      <c r="J53" s="38"/>
      <c r="K53" s="38"/>
      <c r="L53" s="80">
        <f t="shared" si="8"/>
        <v>0</v>
      </c>
      <c r="M53" s="38"/>
      <c r="N53" s="38"/>
      <c r="O53" s="80">
        <f t="shared" si="9"/>
        <v>0</v>
      </c>
      <c r="P53" s="38"/>
      <c r="Q53" s="38"/>
      <c r="R53" s="80">
        <f t="shared" si="10"/>
        <v>0</v>
      </c>
      <c r="S53" s="39"/>
      <c r="T53" s="12"/>
    </row>
    <row r="54" spans="1:20" ht="13.5" customHeight="1" hidden="1">
      <c r="A54" s="19"/>
      <c r="B54" s="50" t="s">
        <v>21</v>
      </c>
      <c r="C54" s="20"/>
      <c r="D54" s="45"/>
      <c r="E54" s="45"/>
      <c r="F54" s="45"/>
      <c r="G54" s="45"/>
      <c r="H54" s="200" t="str">
        <f>IF('2a.  Simple Form Data Entry'!E102="","  ",'2a.  Simple Form Data Entry'!E102)</f>
        <v xml:space="preserve">  </v>
      </c>
      <c r="I54" s="81">
        <f>'2a.  Simple Form Data Entry'!N102</f>
        <v>0</v>
      </c>
      <c r="J54" s="81">
        <f>'2a.  Simple Form Data Entry'!G102</f>
        <v>0</v>
      </c>
      <c r="K54" s="81">
        <f>'2a.  Simple Form Data Entry'!H102</f>
        <v>0</v>
      </c>
      <c r="L54" s="80">
        <f t="shared" si="8"/>
        <v>0</v>
      </c>
      <c r="M54" s="81">
        <f>'2a.  Simple Form Data Entry'!I102</f>
        <v>0</v>
      </c>
      <c r="N54" s="81">
        <f>'2a.  Simple Form Data Entry'!J102</f>
        <v>0</v>
      </c>
      <c r="O54" s="80">
        <f t="shared" si="9"/>
        <v>0</v>
      </c>
      <c r="P54" s="81">
        <f>'2a.  Simple Form Data Entry'!K102</f>
        <v>0</v>
      </c>
      <c r="Q54" s="81">
        <f>'2a.  Simple Form Data Entry'!L102</f>
        <v>0</v>
      </c>
      <c r="R54" s="80">
        <f t="shared" si="10"/>
        <v>0</v>
      </c>
      <c r="S54" s="83">
        <f>'2a.  Simple Form Data Entry'!M102</f>
        <v>0</v>
      </c>
      <c r="T54" s="12"/>
    </row>
    <row r="55" spans="1:20" ht="13.5" customHeight="1" hidden="1">
      <c r="A55" s="19"/>
      <c r="B55" s="50" t="s">
        <v>25</v>
      </c>
      <c r="C55" s="20"/>
      <c r="D55" s="45"/>
      <c r="E55" s="45"/>
      <c r="F55" s="45"/>
      <c r="G55" s="45"/>
      <c r="H55" s="200" t="str">
        <f>IF('2a.  Simple Form Data Entry'!E103="","  ",'2a.  Simple Form Data Entry'!E103)</f>
        <v xml:space="preserve">  </v>
      </c>
      <c r="I55" s="81">
        <f>'2a.  Simple Form Data Entry'!N103</f>
        <v>0</v>
      </c>
      <c r="J55" s="81">
        <f>'2a.  Simple Form Data Entry'!G103</f>
        <v>0</v>
      </c>
      <c r="K55" s="81">
        <f>'2a.  Simple Form Data Entry'!H103</f>
        <v>0</v>
      </c>
      <c r="L55" s="80">
        <f t="shared" si="8"/>
        <v>0</v>
      </c>
      <c r="M55" s="81">
        <f>'2a.  Simple Form Data Entry'!I103</f>
        <v>0</v>
      </c>
      <c r="N55" s="81">
        <f>'2a.  Simple Form Data Entry'!J103</f>
        <v>0</v>
      </c>
      <c r="O55" s="80">
        <f t="shared" si="9"/>
        <v>0</v>
      </c>
      <c r="P55" s="81">
        <f>'2a.  Simple Form Data Entry'!K103</f>
        <v>0</v>
      </c>
      <c r="Q55" s="81">
        <f>'2a.  Simple Form Data Entry'!L103</f>
        <v>0</v>
      </c>
      <c r="R55" s="80">
        <f t="shared" si="10"/>
        <v>0</v>
      </c>
      <c r="S55" s="83">
        <f>'2a.  Simple Form Data Entry'!M103</f>
        <v>0</v>
      </c>
      <c r="T55" s="12"/>
    </row>
    <row r="56" spans="1:20" ht="13.5" customHeight="1" hidden="1">
      <c r="A56" s="19"/>
      <c r="B56" s="50" t="s">
        <v>53</v>
      </c>
      <c r="C56" s="20"/>
      <c r="D56" s="45"/>
      <c r="E56" s="45"/>
      <c r="F56" s="45"/>
      <c r="G56" s="45"/>
      <c r="H56" s="200" t="str">
        <f>IF('2a.  Simple Form Data Entry'!E104="","  ",'2a.  Simple Form Data Entry'!E104)</f>
        <v xml:space="preserve">  </v>
      </c>
      <c r="I56" s="81">
        <f>'2a.  Simple Form Data Entry'!N104</f>
        <v>0</v>
      </c>
      <c r="J56" s="81">
        <f>'2a.  Simple Form Data Entry'!G104</f>
        <v>0</v>
      </c>
      <c r="K56" s="81">
        <f>'2a.  Simple Form Data Entry'!H104</f>
        <v>0</v>
      </c>
      <c r="L56" s="80">
        <f t="shared" si="8"/>
        <v>0</v>
      </c>
      <c r="M56" s="81">
        <f>'2a.  Simple Form Data Entry'!I104</f>
        <v>0</v>
      </c>
      <c r="N56" s="81">
        <f>'2a.  Simple Form Data Entry'!J104</f>
        <v>0</v>
      </c>
      <c r="O56" s="80">
        <f t="shared" si="9"/>
        <v>0</v>
      </c>
      <c r="P56" s="81">
        <f>'2a.  Simple Form Data Entry'!K104</f>
        <v>0</v>
      </c>
      <c r="Q56" s="81">
        <f>'2a.  Simple Form Data Entry'!L104</f>
        <v>0</v>
      </c>
      <c r="R56" s="80">
        <f t="shared" si="10"/>
        <v>0</v>
      </c>
      <c r="S56" s="83">
        <f>'2a.  Simple Form Data Entry'!M104</f>
        <v>0</v>
      </c>
      <c r="T56" s="12"/>
    </row>
    <row r="57" spans="1:20" ht="13.5" customHeight="1" hidden="1">
      <c r="A57" s="19"/>
      <c r="B57" s="392" t="s">
        <v>55</v>
      </c>
      <c r="C57" s="393"/>
      <c r="D57" s="45"/>
      <c r="E57" s="45"/>
      <c r="F57" s="45"/>
      <c r="G57" s="45"/>
      <c r="H57" s="200" t="str">
        <f>IF('2a.  Simple Form Data Entry'!E105="","  ",'2a.  Simple Form Data Entry'!E105)</f>
        <v xml:space="preserve">  </v>
      </c>
      <c r="I57" s="81">
        <f>'2a.  Simple Form Data Entry'!N105</f>
        <v>0</v>
      </c>
      <c r="J57" s="81">
        <f>'2a.  Simple Form Data Entry'!G105</f>
        <v>0</v>
      </c>
      <c r="K57" s="81">
        <f>'2a.  Simple Form Data Entry'!H105</f>
        <v>0</v>
      </c>
      <c r="L57" s="80">
        <f t="shared" si="8"/>
        <v>0</v>
      </c>
      <c r="M57" s="81">
        <f>'2a.  Simple Form Data Entry'!I105</f>
        <v>0</v>
      </c>
      <c r="N57" s="81">
        <f>'2a.  Simple Form Data Entry'!J105</f>
        <v>0</v>
      </c>
      <c r="O57" s="80">
        <f t="shared" si="9"/>
        <v>0</v>
      </c>
      <c r="P57" s="81">
        <f>'2a.  Simple Form Data Entry'!K105</f>
        <v>0</v>
      </c>
      <c r="Q57" s="81">
        <f>'2a.  Simple Form Data Entry'!L105</f>
        <v>0</v>
      </c>
      <c r="R57" s="80">
        <f t="shared" si="10"/>
        <v>0</v>
      </c>
      <c r="S57" s="83">
        <f>'2a.  Simple Form Data Entry'!M105</f>
        <v>0</v>
      </c>
      <c r="T57" s="12"/>
    </row>
    <row r="58" spans="1:20" ht="13.5" customHeight="1" hidden="1">
      <c r="A58" s="19"/>
      <c r="B58" s="394" t="s">
        <v>56</v>
      </c>
      <c r="C58" s="395"/>
      <c r="D58" s="45"/>
      <c r="E58" s="45"/>
      <c r="F58" s="45"/>
      <c r="G58" s="45"/>
      <c r="H58" s="200" t="str">
        <f>IF('2a.  Simple Form Data Entry'!E106="","  ",'2a.  Simple Form Data Entry'!E106)</f>
        <v xml:space="preserve">  </v>
      </c>
      <c r="I58" s="81">
        <f>'2a.  Simple Form Data Entry'!N106</f>
        <v>0</v>
      </c>
      <c r="J58" s="81">
        <f>'2a.  Simple Form Data Entry'!G106</f>
        <v>0</v>
      </c>
      <c r="K58" s="81">
        <f>'2a.  Simple Form Data Entry'!H106</f>
        <v>0</v>
      </c>
      <c r="L58" s="80">
        <f t="shared" si="8"/>
        <v>0</v>
      </c>
      <c r="M58" s="81">
        <f>'2a.  Simple Form Data Entry'!I106</f>
        <v>0</v>
      </c>
      <c r="N58" s="81">
        <f>'2a.  Simple Form Data Entry'!J106</f>
        <v>0</v>
      </c>
      <c r="O58" s="80">
        <f t="shared" si="9"/>
        <v>0</v>
      </c>
      <c r="P58" s="81">
        <f>'2a.  Simple Form Data Entry'!K106</f>
        <v>0</v>
      </c>
      <c r="Q58" s="81">
        <f>'2a.  Simple Form Data Entry'!L106</f>
        <v>0</v>
      </c>
      <c r="R58" s="80">
        <f t="shared" si="10"/>
        <v>0</v>
      </c>
      <c r="S58" s="83">
        <f>'2a.  Simple Form Data Entry'!M106</f>
        <v>0</v>
      </c>
      <c r="T58" s="12"/>
    </row>
    <row r="59" spans="1:20" ht="13.5" customHeight="1" hidden="1">
      <c r="A59" s="19"/>
      <c r="B59" s="392" t="s">
        <v>57</v>
      </c>
      <c r="C59" s="393"/>
      <c r="D59" s="45"/>
      <c r="E59" s="45"/>
      <c r="F59" s="45"/>
      <c r="G59" s="45"/>
      <c r="H59" s="200" t="str">
        <f>IF('2a.  Simple Form Data Entry'!E107="","  ",'2a.  Simple Form Data Entry'!E107)</f>
        <v xml:space="preserve">  </v>
      </c>
      <c r="I59" s="81">
        <f>'2a.  Simple Form Data Entry'!N107</f>
        <v>0</v>
      </c>
      <c r="J59" s="81">
        <f>'2a.  Simple Form Data Entry'!G107</f>
        <v>0</v>
      </c>
      <c r="K59" s="81">
        <f>'2a.  Simple Form Data Entry'!H107</f>
        <v>0</v>
      </c>
      <c r="L59" s="80">
        <f t="shared" si="8"/>
        <v>0</v>
      </c>
      <c r="M59" s="81">
        <f>'2a.  Simple Form Data Entry'!I107</f>
        <v>0</v>
      </c>
      <c r="N59" s="81">
        <f>'2a.  Simple Form Data Entry'!J107</f>
        <v>0</v>
      </c>
      <c r="O59" s="80">
        <f t="shared" si="9"/>
        <v>0</v>
      </c>
      <c r="P59" s="81">
        <f>'2a.  Simple Form Data Entry'!K107</f>
        <v>0</v>
      </c>
      <c r="Q59" s="81">
        <f>'2a.  Simple Form Data Entry'!L107</f>
        <v>0</v>
      </c>
      <c r="R59" s="80">
        <f t="shared" si="10"/>
        <v>0</v>
      </c>
      <c r="S59" s="83">
        <f>'2a.  Simple Form Data Entry'!M107</f>
        <v>0</v>
      </c>
      <c r="T59" s="12"/>
    </row>
    <row r="60" spans="1:20" ht="13.5" customHeight="1" hidden="1">
      <c r="A60" s="19"/>
      <c r="B60" s="408" t="s">
        <v>26</v>
      </c>
      <c r="C60" s="409"/>
      <c r="D60" s="45"/>
      <c r="E60" s="45"/>
      <c r="F60" s="45"/>
      <c r="G60" s="45"/>
      <c r="H60" s="200" t="str">
        <f>IF('2a.  Simple Form Data Entry'!E108="","  ",'2a.  Simple Form Data Entry'!E108)</f>
        <v xml:space="preserve">  </v>
      </c>
      <c r="I60" s="81">
        <f>'2a.  Simple Form Data Entry'!N108</f>
        <v>0</v>
      </c>
      <c r="J60" s="81">
        <f>'2a.  Simple Form Data Entry'!G108</f>
        <v>0</v>
      </c>
      <c r="K60" s="81">
        <f>'2a.  Simple Form Data Entry'!H108</f>
        <v>0</v>
      </c>
      <c r="L60" s="80">
        <f t="shared" si="8"/>
        <v>0</v>
      </c>
      <c r="M60" s="81">
        <f>'2a.  Simple Form Data Entry'!I108</f>
        <v>0</v>
      </c>
      <c r="N60" s="81">
        <f>'2a.  Simple Form Data Entry'!J108</f>
        <v>0</v>
      </c>
      <c r="O60" s="80">
        <f t="shared" si="9"/>
        <v>0</v>
      </c>
      <c r="P60" s="81">
        <f>'2a.  Simple Form Data Entry'!K108</f>
        <v>0</v>
      </c>
      <c r="Q60" s="81">
        <f>'2a.  Simple Form Data Entry'!L108</f>
        <v>0</v>
      </c>
      <c r="R60" s="80">
        <f t="shared" si="10"/>
        <v>0</v>
      </c>
      <c r="S60" s="83">
        <f>'2a.  Simple Form Data Entry'!M108</f>
        <v>0</v>
      </c>
      <c r="T60" s="12"/>
    </row>
    <row r="61" spans="1:20" ht="13.5" hidden="1">
      <c r="A61" s="26"/>
      <c r="B61" s="27"/>
      <c r="C61" s="28" t="s">
        <v>12</v>
      </c>
      <c r="D61" s="29"/>
      <c r="E61" s="29"/>
      <c r="F61" s="29"/>
      <c r="G61" s="29"/>
      <c r="H61" s="201"/>
      <c r="I61" s="63">
        <f aca="true" t="shared" si="11" ref="I61:S61">SUM(I54:I60)</f>
        <v>0</v>
      </c>
      <c r="J61" s="63">
        <f t="shared" si="11"/>
        <v>0</v>
      </c>
      <c r="K61" s="63">
        <f t="shared" si="11"/>
        <v>0</v>
      </c>
      <c r="L61" s="80">
        <f t="shared" si="8"/>
        <v>0</v>
      </c>
      <c r="M61" s="63">
        <f t="shared" si="11"/>
        <v>0</v>
      </c>
      <c r="N61" s="63">
        <f t="shared" si="11"/>
        <v>0</v>
      </c>
      <c r="O61" s="80">
        <f t="shared" si="9"/>
        <v>0</v>
      </c>
      <c r="P61" s="63">
        <f aca="true" t="shared" si="12" ref="P61:Q61">SUM(P54:P60)</f>
        <v>0</v>
      </c>
      <c r="Q61" s="63">
        <f t="shared" si="12"/>
        <v>0</v>
      </c>
      <c r="R61" s="80">
        <f t="shared" si="10"/>
        <v>0</v>
      </c>
      <c r="S61" s="64">
        <f t="shared" si="11"/>
        <v>0</v>
      </c>
      <c r="T61" s="12"/>
    </row>
    <row r="62" spans="1:20" ht="3" customHeight="1" hidden="1">
      <c r="A62" s="57"/>
      <c r="B62" s="58"/>
      <c r="C62" s="2"/>
      <c r="D62" s="23"/>
      <c r="E62" s="23"/>
      <c r="F62" s="23"/>
      <c r="G62" s="23"/>
      <c r="H62" s="202"/>
      <c r="I62" s="59"/>
      <c r="J62" s="60"/>
      <c r="K62" s="60"/>
      <c r="L62" s="80">
        <f t="shared" si="8"/>
        <v>0</v>
      </c>
      <c r="M62" s="61"/>
      <c r="N62" s="60"/>
      <c r="O62" s="80">
        <f t="shared" si="9"/>
        <v>0</v>
      </c>
      <c r="P62" s="60"/>
      <c r="Q62" s="60"/>
      <c r="R62" s="80">
        <f t="shared" si="10"/>
        <v>0</v>
      </c>
      <c r="S62" s="62"/>
      <c r="T62" s="12"/>
    </row>
    <row r="63" spans="1:20" ht="13.5" hidden="1">
      <c r="A63" s="405" t="str">
        <f>IF('2a.  Simple Form Data Entry'!E111="","   ",'2a.  Simple Form Data Entry'!E111)</f>
        <v xml:space="preserve">   </v>
      </c>
      <c r="B63" s="406"/>
      <c r="C63" s="407"/>
      <c r="D63" s="177" t="str">
        <f>IF(A63="   ","   ",IF(A63='2a.  Simple Form Data Entry'!$G$21,'2a.  Simple Form Data Entry'!J$21,IF(A63='2a.  Simple Form Data Entry'!$G$22,'2a.  Simple Form Data Entry'!J$22,IF(A63='2a.  Simple Form Data Entry'!$G$23,'2a.  Simple Form Data Entry'!J$23,IF(A63='2a.  Simple Form Data Entry'!$G$24,'2a.  Simple Form Data Entry'!$J$24,IF(A63='2a.  Simple Form Data Entry'!$G$25,'2a.  Simple Form Data Entry'!J$25,IF(A63='2a.  Simple Form Data Entry'!$G$26,'2a.  Simple Form Data Entry'!J$26,"   ")))))))</f>
        <v xml:space="preserve">   </v>
      </c>
      <c r="E63" s="89" t="str">
        <f>IF(A63="   ","   ",IF(A63='2a.  Simple Form Data Entry'!$G$21,'2a.  Simple Form Data Entry'!K$21,IF(A63='2a.  Simple Form Data Entry'!$G$22,'2a.  Simple Form Data Entry'!K$22,IF(A63='2a.  Simple Form Data Entry'!$G$23,'2a.  Simple Form Data Entry'!K$23,IF(A63='2a.  Simple Form Data Entry'!$G$24,'2a.  Simple Form Data Entry'!$K$24,IF(A63='2a.  Simple Form Data Entry'!G$25,'2a.  Simple Form Data Entry'!K$25,IF(A63='2a.  Simple Form Data Entry'!G$26,'2a.  Simple Form Data Entry'!K$26,"   ")))))))</f>
        <v xml:space="preserve">   </v>
      </c>
      <c r="F63" s="177" t="str">
        <f>IF(A63="   ","   ",IF(A63='2a.  Simple Form Data Entry'!$G$21,'2a.  Simple Form Data Entry'!L$21,IF(A63='2a.  Simple Form Data Entry'!$G$22,'2a.  Simple Form Data Entry'!L$22,IF(A63='2a.  Simple Form Data Entry'!$G$23,'2a.  Simple Form Data Entry'!L$23,IF(A63='2a.  Simple Form Data Entry'!$G$24,'2a.  Simple Form Data Entry'!$L$24,IF(A63='2a.  Simple Form Data Entry'!$G$25,'2a.  Simple Form Data Entry'!$L$25,IF(A63='2a.  Simple Form Data Entry'!$G$26,'2a.  Simple Form Data Entry'!$L$26,"   ")))))))</f>
        <v xml:space="preserve">   </v>
      </c>
      <c r="G63" s="79" t="str">
        <f>IF('2a.  Simple Form Data Entry'!I111="","   ",'2a.  Simple Form Data Entry'!I111)</f>
        <v xml:space="preserve"> </v>
      </c>
      <c r="H63" s="198"/>
      <c r="I63" s="48"/>
      <c r="J63" s="38"/>
      <c r="K63" s="38"/>
      <c r="L63" s="80">
        <f t="shared" si="8"/>
        <v>0</v>
      </c>
      <c r="M63" s="38"/>
      <c r="N63" s="38"/>
      <c r="O63" s="80">
        <f t="shared" si="9"/>
        <v>0</v>
      </c>
      <c r="P63" s="38"/>
      <c r="Q63" s="38"/>
      <c r="R63" s="80">
        <f t="shared" si="10"/>
        <v>0</v>
      </c>
      <c r="S63" s="39"/>
      <c r="T63" s="12"/>
    </row>
    <row r="64" spans="1:20" ht="13.5" customHeight="1" hidden="1">
      <c r="A64" s="19"/>
      <c r="B64" s="50" t="s">
        <v>21</v>
      </c>
      <c r="C64" s="20"/>
      <c r="D64" s="45"/>
      <c r="E64" s="45"/>
      <c r="F64" s="45"/>
      <c r="G64" s="45"/>
      <c r="H64" s="200" t="str">
        <f>IF('2a.  Simple Form Data Entry'!E113="","  ",'2a.  Simple Form Data Entry'!E113)</f>
        <v xml:space="preserve">  </v>
      </c>
      <c r="I64" s="81">
        <f>'2a.  Simple Form Data Entry'!N113</f>
        <v>0</v>
      </c>
      <c r="J64" s="81">
        <f>'2a.  Simple Form Data Entry'!G113</f>
        <v>0</v>
      </c>
      <c r="K64" s="81">
        <f>'2a.  Simple Form Data Entry'!H113</f>
        <v>0</v>
      </c>
      <c r="L64" s="80">
        <f t="shared" si="8"/>
        <v>0</v>
      </c>
      <c r="M64" s="81">
        <f>'2a.  Simple Form Data Entry'!I113</f>
        <v>0</v>
      </c>
      <c r="N64" s="81">
        <f>'2a.  Simple Form Data Entry'!J113</f>
        <v>0</v>
      </c>
      <c r="O64" s="80">
        <f t="shared" si="9"/>
        <v>0</v>
      </c>
      <c r="P64" s="81">
        <f>'2a.  Simple Form Data Entry'!K113</f>
        <v>0</v>
      </c>
      <c r="Q64" s="81">
        <f>'2a.  Simple Form Data Entry'!L113</f>
        <v>0</v>
      </c>
      <c r="R64" s="80">
        <f t="shared" si="10"/>
        <v>0</v>
      </c>
      <c r="S64" s="83">
        <f>'2a.  Simple Form Data Entry'!M113</f>
        <v>0</v>
      </c>
      <c r="T64" s="12"/>
    </row>
    <row r="65" spans="1:20" ht="13.5" customHeight="1" hidden="1">
      <c r="A65" s="19"/>
      <c r="B65" s="50" t="s">
        <v>25</v>
      </c>
      <c r="C65" s="20"/>
      <c r="D65" s="45"/>
      <c r="E65" s="45"/>
      <c r="F65" s="45"/>
      <c r="G65" s="45"/>
      <c r="H65" s="200" t="str">
        <f>IF('2a.  Simple Form Data Entry'!E114="","  ",'2a.  Simple Form Data Entry'!E114)</f>
        <v xml:space="preserve">  </v>
      </c>
      <c r="I65" s="81">
        <f>'2a.  Simple Form Data Entry'!N114</f>
        <v>0</v>
      </c>
      <c r="J65" s="81">
        <f>'2a.  Simple Form Data Entry'!G114</f>
        <v>0</v>
      </c>
      <c r="K65" s="81">
        <f>'2a.  Simple Form Data Entry'!H114</f>
        <v>0</v>
      </c>
      <c r="L65" s="80">
        <f t="shared" si="8"/>
        <v>0</v>
      </c>
      <c r="M65" s="81">
        <f>'2a.  Simple Form Data Entry'!I114</f>
        <v>0</v>
      </c>
      <c r="N65" s="81">
        <f>'2a.  Simple Form Data Entry'!J114</f>
        <v>0</v>
      </c>
      <c r="O65" s="80">
        <f t="shared" si="9"/>
        <v>0</v>
      </c>
      <c r="P65" s="81">
        <f>'2a.  Simple Form Data Entry'!K114</f>
        <v>0</v>
      </c>
      <c r="Q65" s="81">
        <f>'2a.  Simple Form Data Entry'!L114</f>
        <v>0</v>
      </c>
      <c r="R65" s="80">
        <f t="shared" si="10"/>
        <v>0</v>
      </c>
      <c r="S65" s="83">
        <f>'2a.  Simple Form Data Entry'!M114</f>
        <v>0</v>
      </c>
      <c r="T65" s="12"/>
    </row>
    <row r="66" spans="1:20" ht="13.5" customHeight="1" hidden="1">
      <c r="A66" s="19"/>
      <c r="B66" s="50" t="s">
        <v>53</v>
      </c>
      <c r="C66" s="20"/>
      <c r="D66" s="45"/>
      <c r="E66" s="45"/>
      <c r="F66" s="45"/>
      <c r="G66" s="45"/>
      <c r="H66" s="200" t="str">
        <f>IF('2a.  Simple Form Data Entry'!E115="","  ",'2a.  Simple Form Data Entry'!E115)</f>
        <v xml:space="preserve">  </v>
      </c>
      <c r="I66" s="81">
        <f>'2a.  Simple Form Data Entry'!N115</f>
        <v>0</v>
      </c>
      <c r="J66" s="81">
        <f>'2a.  Simple Form Data Entry'!G115</f>
        <v>0</v>
      </c>
      <c r="K66" s="81">
        <f>'2a.  Simple Form Data Entry'!H115</f>
        <v>0</v>
      </c>
      <c r="L66" s="80">
        <f t="shared" si="8"/>
        <v>0</v>
      </c>
      <c r="M66" s="81">
        <f>'2a.  Simple Form Data Entry'!I115</f>
        <v>0</v>
      </c>
      <c r="N66" s="81">
        <f>'2a.  Simple Form Data Entry'!J115</f>
        <v>0</v>
      </c>
      <c r="O66" s="80">
        <f t="shared" si="9"/>
        <v>0</v>
      </c>
      <c r="P66" s="81">
        <f>'2a.  Simple Form Data Entry'!K115</f>
        <v>0</v>
      </c>
      <c r="Q66" s="81">
        <f>'2a.  Simple Form Data Entry'!L115</f>
        <v>0</v>
      </c>
      <c r="R66" s="80">
        <f t="shared" si="10"/>
        <v>0</v>
      </c>
      <c r="S66" s="83">
        <f>'2a.  Simple Form Data Entry'!M115</f>
        <v>0</v>
      </c>
      <c r="T66" s="12"/>
    </row>
    <row r="67" spans="1:20" ht="13.5" customHeight="1" hidden="1">
      <c r="A67" s="19"/>
      <c r="B67" s="392" t="s">
        <v>55</v>
      </c>
      <c r="C67" s="393"/>
      <c r="D67" s="45"/>
      <c r="E67" s="45"/>
      <c r="F67" s="45"/>
      <c r="G67" s="45"/>
      <c r="H67" s="200" t="str">
        <f>IF('2a.  Simple Form Data Entry'!E116="","  ",'2a.  Simple Form Data Entry'!E116)</f>
        <v xml:space="preserve">  </v>
      </c>
      <c r="I67" s="81">
        <f>'2a.  Simple Form Data Entry'!N116</f>
        <v>0</v>
      </c>
      <c r="J67" s="81">
        <f>'2a.  Simple Form Data Entry'!G116</f>
        <v>0</v>
      </c>
      <c r="K67" s="81">
        <f>'2a.  Simple Form Data Entry'!H116</f>
        <v>0</v>
      </c>
      <c r="L67" s="80">
        <f t="shared" si="8"/>
        <v>0</v>
      </c>
      <c r="M67" s="81">
        <f>'2a.  Simple Form Data Entry'!I116</f>
        <v>0</v>
      </c>
      <c r="N67" s="81">
        <f>'2a.  Simple Form Data Entry'!J116</f>
        <v>0</v>
      </c>
      <c r="O67" s="80">
        <f t="shared" si="9"/>
        <v>0</v>
      </c>
      <c r="P67" s="81">
        <f>'2a.  Simple Form Data Entry'!K116</f>
        <v>0</v>
      </c>
      <c r="Q67" s="81">
        <f>'2a.  Simple Form Data Entry'!L116</f>
        <v>0</v>
      </c>
      <c r="R67" s="80">
        <f t="shared" si="10"/>
        <v>0</v>
      </c>
      <c r="S67" s="83">
        <f>'2a.  Simple Form Data Entry'!M116</f>
        <v>0</v>
      </c>
      <c r="T67" s="12"/>
    </row>
    <row r="68" spans="1:20" ht="13.5" customHeight="1" hidden="1">
      <c r="A68" s="19"/>
      <c r="B68" s="394" t="s">
        <v>56</v>
      </c>
      <c r="C68" s="395"/>
      <c r="D68" s="45"/>
      <c r="E68" s="45"/>
      <c r="F68" s="45"/>
      <c r="G68" s="45"/>
      <c r="H68" s="200" t="str">
        <f>IF('2a.  Simple Form Data Entry'!E117="","  ",'2a.  Simple Form Data Entry'!E117)</f>
        <v xml:space="preserve">  </v>
      </c>
      <c r="I68" s="81">
        <f>'2a.  Simple Form Data Entry'!N117</f>
        <v>0</v>
      </c>
      <c r="J68" s="81">
        <f>'2a.  Simple Form Data Entry'!G117</f>
        <v>0</v>
      </c>
      <c r="K68" s="81">
        <f>'2a.  Simple Form Data Entry'!H117</f>
        <v>0</v>
      </c>
      <c r="L68" s="80">
        <f t="shared" si="8"/>
        <v>0</v>
      </c>
      <c r="M68" s="81">
        <f>'2a.  Simple Form Data Entry'!I117</f>
        <v>0</v>
      </c>
      <c r="N68" s="81">
        <f>'2a.  Simple Form Data Entry'!J117</f>
        <v>0</v>
      </c>
      <c r="O68" s="80">
        <f t="shared" si="9"/>
        <v>0</v>
      </c>
      <c r="P68" s="81">
        <f>'2a.  Simple Form Data Entry'!K117</f>
        <v>0</v>
      </c>
      <c r="Q68" s="81">
        <f>'2a.  Simple Form Data Entry'!L117</f>
        <v>0</v>
      </c>
      <c r="R68" s="80">
        <f t="shared" si="10"/>
        <v>0</v>
      </c>
      <c r="S68" s="83">
        <f>'2a.  Simple Form Data Entry'!M117</f>
        <v>0</v>
      </c>
      <c r="T68" s="12"/>
    </row>
    <row r="69" spans="1:20" ht="13.5" customHeight="1" hidden="1">
      <c r="A69" s="19"/>
      <c r="B69" s="392" t="s">
        <v>57</v>
      </c>
      <c r="C69" s="393"/>
      <c r="D69" s="45"/>
      <c r="E69" s="45"/>
      <c r="F69" s="45"/>
      <c r="G69" s="45"/>
      <c r="H69" s="200" t="str">
        <f>IF('2a.  Simple Form Data Entry'!E118="","  ",'2a.  Simple Form Data Entry'!E118)</f>
        <v xml:space="preserve">  </v>
      </c>
      <c r="I69" s="81">
        <f>'2a.  Simple Form Data Entry'!N118</f>
        <v>0</v>
      </c>
      <c r="J69" s="81">
        <f>'2a.  Simple Form Data Entry'!G118</f>
        <v>0</v>
      </c>
      <c r="K69" s="81">
        <f>'2a.  Simple Form Data Entry'!H118</f>
        <v>0</v>
      </c>
      <c r="L69" s="80">
        <f t="shared" si="8"/>
        <v>0</v>
      </c>
      <c r="M69" s="81">
        <f>'2a.  Simple Form Data Entry'!I118</f>
        <v>0</v>
      </c>
      <c r="N69" s="81">
        <f>'2a.  Simple Form Data Entry'!J118</f>
        <v>0</v>
      </c>
      <c r="O69" s="80">
        <f t="shared" si="9"/>
        <v>0</v>
      </c>
      <c r="P69" s="81">
        <f>'2a.  Simple Form Data Entry'!K118</f>
        <v>0</v>
      </c>
      <c r="Q69" s="81">
        <f>'2a.  Simple Form Data Entry'!L118</f>
        <v>0</v>
      </c>
      <c r="R69" s="80">
        <f t="shared" si="10"/>
        <v>0</v>
      </c>
      <c r="S69" s="83">
        <f>'2a.  Simple Form Data Entry'!M118</f>
        <v>0</v>
      </c>
      <c r="T69" s="12"/>
    </row>
    <row r="70" spans="1:20" ht="13.5" customHeight="1" hidden="1">
      <c r="A70" s="19"/>
      <c r="B70" s="408" t="s">
        <v>26</v>
      </c>
      <c r="C70" s="409"/>
      <c r="D70" s="45"/>
      <c r="E70" s="45"/>
      <c r="F70" s="45"/>
      <c r="G70" s="45"/>
      <c r="H70" s="200" t="str">
        <f>IF('2a.  Simple Form Data Entry'!E119="","  ",'2a.  Simple Form Data Entry'!E119)</f>
        <v xml:space="preserve">  </v>
      </c>
      <c r="I70" s="81">
        <f>'2a.  Simple Form Data Entry'!N119</f>
        <v>0</v>
      </c>
      <c r="J70" s="81">
        <f>'2a.  Simple Form Data Entry'!G119</f>
        <v>0</v>
      </c>
      <c r="K70" s="81">
        <f>'2a.  Simple Form Data Entry'!H119</f>
        <v>0</v>
      </c>
      <c r="L70" s="80">
        <f t="shared" si="8"/>
        <v>0</v>
      </c>
      <c r="M70" s="81">
        <f>'2a.  Simple Form Data Entry'!I119</f>
        <v>0</v>
      </c>
      <c r="N70" s="81">
        <f>'2a.  Simple Form Data Entry'!J119</f>
        <v>0</v>
      </c>
      <c r="O70" s="80">
        <f t="shared" si="9"/>
        <v>0</v>
      </c>
      <c r="P70" s="81">
        <f>'2a.  Simple Form Data Entry'!K119</f>
        <v>0</v>
      </c>
      <c r="Q70" s="81">
        <f>'2a.  Simple Form Data Entry'!L119</f>
        <v>0</v>
      </c>
      <c r="R70" s="80">
        <f t="shared" si="10"/>
        <v>0</v>
      </c>
      <c r="S70" s="83">
        <f>'2a.  Simple Form Data Entry'!M119</f>
        <v>0</v>
      </c>
      <c r="T70" s="12"/>
    </row>
    <row r="71" spans="1:20" ht="13.5" hidden="1">
      <c r="A71" s="26"/>
      <c r="B71" s="27"/>
      <c r="C71" s="28" t="s">
        <v>12</v>
      </c>
      <c r="D71" s="29"/>
      <c r="E71" s="29"/>
      <c r="F71" s="29"/>
      <c r="G71" s="29"/>
      <c r="H71" s="201"/>
      <c r="I71" s="63">
        <f aca="true" t="shared" si="13" ref="I71:S71">SUM(I64:I70)</f>
        <v>0</v>
      </c>
      <c r="J71" s="63">
        <f t="shared" si="13"/>
        <v>0</v>
      </c>
      <c r="K71" s="63">
        <f t="shared" si="13"/>
        <v>0</v>
      </c>
      <c r="L71" s="80">
        <f t="shared" si="8"/>
        <v>0</v>
      </c>
      <c r="M71" s="63">
        <f t="shared" si="13"/>
        <v>0</v>
      </c>
      <c r="N71" s="63">
        <f t="shared" si="13"/>
        <v>0</v>
      </c>
      <c r="O71" s="80">
        <f t="shared" si="9"/>
        <v>0</v>
      </c>
      <c r="P71" s="63">
        <f aca="true" t="shared" si="14" ref="P71:Q71">SUM(P64:P70)</f>
        <v>0</v>
      </c>
      <c r="Q71" s="63">
        <f t="shared" si="14"/>
        <v>0</v>
      </c>
      <c r="R71" s="80">
        <f t="shared" si="10"/>
        <v>0</v>
      </c>
      <c r="S71" s="64">
        <f t="shared" si="13"/>
        <v>0</v>
      </c>
      <c r="T71" s="12"/>
    </row>
    <row r="72" spans="1:20" ht="3" customHeight="1" hidden="1">
      <c r="A72" s="57"/>
      <c r="B72" s="58"/>
      <c r="C72" s="2"/>
      <c r="D72" s="23"/>
      <c r="E72" s="23"/>
      <c r="F72" s="23"/>
      <c r="G72" s="23"/>
      <c r="H72" s="202"/>
      <c r="I72" s="59"/>
      <c r="J72" s="60"/>
      <c r="K72" s="60"/>
      <c r="L72" s="80">
        <f t="shared" si="8"/>
        <v>0</v>
      </c>
      <c r="M72" s="61"/>
      <c r="N72" s="60"/>
      <c r="O72" s="80">
        <f t="shared" si="9"/>
        <v>0</v>
      </c>
      <c r="P72" s="60"/>
      <c r="Q72" s="60"/>
      <c r="R72" s="80">
        <f t="shared" si="10"/>
        <v>0</v>
      </c>
      <c r="S72" s="62"/>
      <c r="T72" s="12"/>
    </row>
    <row r="73" spans="1:20" ht="13.5" hidden="1">
      <c r="A73" s="405" t="str">
        <f>IF('2a.  Simple Form Data Entry'!E122="","   ",'2a.  Simple Form Data Entry'!E122)</f>
        <v xml:space="preserve">   </v>
      </c>
      <c r="B73" s="406"/>
      <c r="C73" s="407"/>
      <c r="D73" s="177" t="str">
        <f>IF(A73="   ","   ",IF(A73='2a.  Simple Form Data Entry'!$G$21,'2a.  Simple Form Data Entry'!J$21,IF(A73='2a.  Simple Form Data Entry'!$G$22,'2a.  Simple Form Data Entry'!J$22,IF(A73='2a.  Simple Form Data Entry'!$G$23,'2a.  Simple Form Data Entry'!J$23,IF(A73='2a.  Simple Form Data Entry'!$G$24,'2a.  Simple Form Data Entry'!$J$24,IF(A73='2a.  Simple Form Data Entry'!$G$25,'2a.  Simple Form Data Entry'!J$25,IF(A73='2a.  Simple Form Data Entry'!$G$26,'2a.  Simple Form Data Entry'!J$26,"   ")))))))</f>
        <v xml:space="preserve">   </v>
      </c>
      <c r="E73" s="89" t="str">
        <f>IF(A73="   ","   ",IF(A73='2a.  Simple Form Data Entry'!$G$21,'2a.  Simple Form Data Entry'!K$21,IF(A73='2a.  Simple Form Data Entry'!$G$22,'2a.  Simple Form Data Entry'!K$22,IF(A73='2a.  Simple Form Data Entry'!$G$23,'2a.  Simple Form Data Entry'!K$23,IF(A73='2a.  Simple Form Data Entry'!$G$24,'2a.  Simple Form Data Entry'!$K$24,IF(A73='2a.  Simple Form Data Entry'!G$25,'2a.  Simple Form Data Entry'!K$25,IF(A73='2a.  Simple Form Data Entry'!G$26,'2a.  Simple Form Data Entry'!K$26,"   ")))))))</f>
        <v xml:space="preserve">   </v>
      </c>
      <c r="F73" s="177" t="str">
        <f>IF(A73="   ","   ",IF(A73='2a.  Simple Form Data Entry'!$G$21,'2a.  Simple Form Data Entry'!L$21,IF(A73='2a.  Simple Form Data Entry'!$G$22,'2a.  Simple Form Data Entry'!L$22,IF(A73='2a.  Simple Form Data Entry'!$G$23,'2a.  Simple Form Data Entry'!L$23,IF(A73='2a.  Simple Form Data Entry'!$G$24,'2a.  Simple Form Data Entry'!$L$24,IF(A73='2a.  Simple Form Data Entry'!$G$25,'2a.  Simple Form Data Entry'!$L$25,IF(A73='2a.  Simple Form Data Entry'!$G$26,'2a.  Simple Form Data Entry'!$L$26,"   ")))))))</f>
        <v xml:space="preserve">   </v>
      </c>
      <c r="G73" s="79" t="str">
        <f>IF('2a.  Simple Form Data Entry'!I122="","   ",'2a.  Simple Form Data Entry'!I122)</f>
        <v xml:space="preserve"> </v>
      </c>
      <c r="H73" s="198"/>
      <c r="I73" s="48"/>
      <c r="J73" s="38"/>
      <c r="K73" s="38"/>
      <c r="L73" s="80">
        <f t="shared" si="8"/>
        <v>0</v>
      </c>
      <c r="M73" s="38"/>
      <c r="N73" s="38"/>
      <c r="O73" s="80">
        <f t="shared" si="9"/>
        <v>0</v>
      </c>
      <c r="P73" s="38"/>
      <c r="Q73" s="38"/>
      <c r="R73" s="80">
        <f t="shared" si="10"/>
        <v>0</v>
      </c>
      <c r="S73" s="39"/>
      <c r="T73" s="12"/>
    </row>
    <row r="74" spans="1:20" ht="13.5" hidden="1">
      <c r="A74" s="19"/>
      <c r="B74" s="50" t="s">
        <v>21</v>
      </c>
      <c r="C74" s="20"/>
      <c r="D74" s="45"/>
      <c r="E74" s="45"/>
      <c r="F74" s="45"/>
      <c r="G74" s="45"/>
      <c r="H74" s="200" t="str">
        <f>IF('2a.  Simple Form Data Entry'!E124="","  ",'2a.  Simple Form Data Entry'!E124)</f>
        <v xml:space="preserve">  </v>
      </c>
      <c r="I74" s="81">
        <f>'2a.  Simple Form Data Entry'!N124</f>
        <v>0</v>
      </c>
      <c r="J74" s="81">
        <f>'2a.  Simple Form Data Entry'!G124</f>
        <v>0</v>
      </c>
      <c r="K74" s="81">
        <f>'2a.  Simple Form Data Entry'!H124</f>
        <v>0</v>
      </c>
      <c r="L74" s="80">
        <f t="shared" si="8"/>
        <v>0</v>
      </c>
      <c r="M74" s="81">
        <f>'2a.  Simple Form Data Entry'!I124</f>
        <v>0</v>
      </c>
      <c r="N74" s="81">
        <f>'2a.  Simple Form Data Entry'!J124</f>
        <v>0</v>
      </c>
      <c r="O74" s="80">
        <f t="shared" si="9"/>
        <v>0</v>
      </c>
      <c r="P74" s="81">
        <f>'2a.  Simple Form Data Entry'!K124</f>
        <v>0</v>
      </c>
      <c r="Q74" s="81">
        <f>'2a.  Simple Form Data Entry'!L124</f>
        <v>0</v>
      </c>
      <c r="R74" s="80">
        <f t="shared" si="10"/>
        <v>0</v>
      </c>
      <c r="S74" s="104">
        <f>'2a.  Simple Form Data Entry'!M124</f>
        <v>0</v>
      </c>
      <c r="T74" s="12"/>
    </row>
    <row r="75" spans="1:20" ht="13.5" hidden="1">
      <c r="A75" s="19"/>
      <c r="B75" s="50" t="s">
        <v>25</v>
      </c>
      <c r="C75" s="20"/>
      <c r="D75" s="45"/>
      <c r="E75" s="45"/>
      <c r="F75" s="45"/>
      <c r="G75" s="45"/>
      <c r="H75" s="200" t="str">
        <f>IF('2a.  Simple Form Data Entry'!E125="","  ",'2a.  Simple Form Data Entry'!E125)</f>
        <v xml:space="preserve">  </v>
      </c>
      <c r="I75" s="81">
        <f>'2a.  Simple Form Data Entry'!N125</f>
        <v>0</v>
      </c>
      <c r="J75" s="81">
        <f>'2a.  Simple Form Data Entry'!G125</f>
        <v>0</v>
      </c>
      <c r="K75" s="81">
        <f>'2a.  Simple Form Data Entry'!H125</f>
        <v>0</v>
      </c>
      <c r="L75" s="80">
        <f t="shared" si="8"/>
        <v>0</v>
      </c>
      <c r="M75" s="81">
        <f>'2a.  Simple Form Data Entry'!I125</f>
        <v>0</v>
      </c>
      <c r="N75" s="81">
        <f>'2a.  Simple Form Data Entry'!J125</f>
        <v>0</v>
      </c>
      <c r="O75" s="80">
        <f t="shared" si="9"/>
        <v>0</v>
      </c>
      <c r="P75" s="81">
        <f>'2a.  Simple Form Data Entry'!K125</f>
        <v>0</v>
      </c>
      <c r="Q75" s="81">
        <f>'2a.  Simple Form Data Entry'!L125</f>
        <v>0</v>
      </c>
      <c r="R75" s="80">
        <f t="shared" si="10"/>
        <v>0</v>
      </c>
      <c r="S75" s="104">
        <f>'2a.  Simple Form Data Entry'!M125</f>
        <v>0</v>
      </c>
      <c r="T75" s="12"/>
    </row>
    <row r="76" spans="1:20" ht="13.5" hidden="1">
      <c r="A76" s="19"/>
      <c r="B76" s="50" t="s">
        <v>53</v>
      </c>
      <c r="C76" s="20"/>
      <c r="D76" s="45"/>
      <c r="E76" s="45"/>
      <c r="F76" s="45"/>
      <c r="G76" s="45"/>
      <c r="H76" s="200" t="str">
        <f>IF('2a.  Simple Form Data Entry'!E126="","  ",'2a.  Simple Form Data Entry'!E126)</f>
        <v xml:space="preserve">  </v>
      </c>
      <c r="I76" s="81">
        <f>'2a.  Simple Form Data Entry'!N126</f>
        <v>0</v>
      </c>
      <c r="J76" s="81">
        <f>'2a.  Simple Form Data Entry'!G126</f>
        <v>0</v>
      </c>
      <c r="K76" s="81">
        <f>'2a.  Simple Form Data Entry'!H126</f>
        <v>0</v>
      </c>
      <c r="L76" s="80">
        <f t="shared" si="8"/>
        <v>0</v>
      </c>
      <c r="M76" s="81">
        <f>'2a.  Simple Form Data Entry'!I126</f>
        <v>0</v>
      </c>
      <c r="N76" s="81">
        <f>'2a.  Simple Form Data Entry'!J126</f>
        <v>0</v>
      </c>
      <c r="O76" s="80">
        <f t="shared" si="9"/>
        <v>0</v>
      </c>
      <c r="P76" s="81">
        <f>'2a.  Simple Form Data Entry'!K126</f>
        <v>0</v>
      </c>
      <c r="Q76" s="81">
        <f>'2a.  Simple Form Data Entry'!L126</f>
        <v>0</v>
      </c>
      <c r="R76" s="80">
        <f t="shared" si="10"/>
        <v>0</v>
      </c>
      <c r="S76" s="104">
        <f>'2a.  Simple Form Data Entry'!M126</f>
        <v>0</v>
      </c>
      <c r="T76" s="12"/>
    </row>
    <row r="77" spans="1:20" ht="13.5" hidden="1">
      <c r="A77" s="19"/>
      <c r="B77" s="392" t="s">
        <v>55</v>
      </c>
      <c r="C77" s="393"/>
      <c r="D77" s="45"/>
      <c r="E77" s="45"/>
      <c r="F77" s="45"/>
      <c r="G77" s="45"/>
      <c r="H77" s="200" t="str">
        <f>IF('2a.  Simple Form Data Entry'!E127="","  ",'2a.  Simple Form Data Entry'!E127)</f>
        <v xml:space="preserve">  </v>
      </c>
      <c r="I77" s="81">
        <f>'2a.  Simple Form Data Entry'!N127</f>
        <v>0</v>
      </c>
      <c r="J77" s="81">
        <f>'2a.  Simple Form Data Entry'!G127</f>
        <v>0</v>
      </c>
      <c r="K77" s="81">
        <f>'2a.  Simple Form Data Entry'!H127</f>
        <v>0</v>
      </c>
      <c r="L77" s="80">
        <f t="shared" si="8"/>
        <v>0</v>
      </c>
      <c r="M77" s="81">
        <f>'2a.  Simple Form Data Entry'!I127</f>
        <v>0</v>
      </c>
      <c r="N77" s="81">
        <f>'2a.  Simple Form Data Entry'!J127</f>
        <v>0</v>
      </c>
      <c r="O77" s="80">
        <f t="shared" si="9"/>
        <v>0</v>
      </c>
      <c r="P77" s="81">
        <f>'2a.  Simple Form Data Entry'!K127</f>
        <v>0</v>
      </c>
      <c r="Q77" s="81">
        <f>'2a.  Simple Form Data Entry'!L127</f>
        <v>0</v>
      </c>
      <c r="R77" s="80">
        <f t="shared" si="10"/>
        <v>0</v>
      </c>
      <c r="S77" s="104">
        <f>'2a.  Simple Form Data Entry'!M127</f>
        <v>0</v>
      </c>
      <c r="T77" s="12"/>
    </row>
    <row r="78" spans="1:20" ht="13.5" hidden="1">
      <c r="A78" s="19"/>
      <c r="B78" s="394" t="s">
        <v>56</v>
      </c>
      <c r="C78" s="395"/>
      <c r="D78" s="45"/>
      <c r="E78" s="45"/>
      <c r="F78" s="45"/>
      <c r="G78" s="45"/>
      <c r="H78" s="200" t="str">
        <f>IF('2a.  Simple Form Data Entry'!E128="","  ",'2a.  Simple Form Data Entry'!E128)</f>
        <v xml:space="preserve">  </v>
      </c>
      <c r="I78" s="81">
        <f>'2a.  Simple Form Data Entry'!N128</f>
        <v>0</v>
      </c>
      <c r="J78" s="81">
        <f>'2a.  Simple Form Data Entry'!G128</f>
        <v>0</v>
      </c>
      <c r="K78" s="81">
        <f>'2a.  Simple Form Data Entry'!H128</f>
        <v>0</v>
      </c>
      <c r="L78" s="80">
        <f t="shared" si="8"/>
        <v>0</v>
      </c>
      <c r="M78" s="81">
        <f>'2a.  Simple Form Data Entry'!I128</f>
        <v>0</v>
      </c>
      <c r="N78" s="81">
        <f>'2a.  Simple Form Data Entry'!J128</f>
        <v>0</v>
      </c>
      <c r="O78" s="80">
        <f t="shared" si="9"/>
        <v>0</v>
      </c>
      <c r="P78" s="81">
        <f>'2a.  Simple Form Data Entry'!K128</f>
        <v>0</v>
      </c>
      <c r="Q78" s="81">
        <f>'2a.  Simple Form Data Entry'!L128</f>
        <v>0</v>
      </c>
      <c r="R78" s="80">
        <f t="shared" si="10"/>
        <v>0</v>
      </c>
      <c r="S78" s="104">
        <f>'2a.  Simple Form Data Entry'!M128</f>
        <v>0</v>
      </c>
      <c r="T78" s="12"/>
    </row>
    <row r="79" spans="1:20" ht="13.5" hidden="1">
      <c r="A79" s="19"/>
      <c r="B79" s="392" t="s">
        <v>57</v>
      </c>
      <c r="C79" s="393"/>
      <c r="D79" s="45"/>
      <c r="E79" s="45"/>
      <c r="F79" s="45"/>
      <c r="G79" s="45"/>
      <c r="H79" s="200" t="str">
        <f>IF('2a.  Simple Form Data Entry'!E129="","  ",'2a.  Simple Form Data Entry'!E129)</f>
        <v xml:space="preserve">  </v>
      </c>
      <c r="I79" s="81">
        <f>'2a.  Simple Form Data Entry'!N129</f>
        <v>0</v>
      </c>
      <c r="J79" s="81">
        <f>'2a.  Simple Form Data Entry'!G129</f>
        <v>0</v>
      </c>
      <c r="K79" s="81">
        <f>'2a.  Simple Form Data Entry'!H129</f>
        <v>0</v>
      </c>
      <c r="L79" s="80">
        <f t="shared" si="8"/>
        <v>0</v>
      </c>
      <c r="M79" s="81">
        <f>'2a.  Simple Form Data Entry'!I129</f>
        <v>0</v>
      </c>
      <c r="N79" s="81">
        <f>'2a.  Simple Form Data Entry'!J129</f>
        <v>0</v>
      </c>
      <c r="O79" s="80">
        <f t="shared" si="9"/>
        <v>0</v>
      </c>
      <c r="P79" s="81">
        <f>'2a.  Simple Form Data Entry'!K129</f>
        <v>0</v>
      </c>
      <c r="Q79" s="81">
        <f>'2a.  Simple Form Data Entry'!L129</f>
        <v>0</v>
      </c>
      <c r="R79" s="80">
        <f t="shared" si="10"/>
        <v>0</v>
      </c>
      <c r="S79" s="104">
        <f>'2a.  Simple Form Data Entry'!M129</f>
        <v>0</v>
      </c>
      <c r="T79" s="12"/>
    </row>
    <row r="80" spans="1:20" ht="13.5" hidden="1">
      <c r="A80" s="19"/>
      <c r="B80" s="408" t="s">
        <v>26</v>
      </c>
      <c r="C80" s="409"/>
      <c r="D80" s="45"/>
      <c r="E80" s="45"/>
      <c r="F80" s="45"/>
      <c r="G80" s="45"/>
      <c r="H80" s="200" t="str">
        <f>IF('2a.  Simple Form Data Entry'!E130="","  ",'2a.  Simple Form Data Entry'!E130)</f>
        <v xml:space="preserve">  </v>
      </c>
      <c r="I80" s="81">
        <f>'2a.  Simple Form Data Entry'!N130</f>
        <v>0</v>
      </c>
      <c r="J80" s="81">
        <f>'2a.  Simple Form Data Entry'!G130</f>
        <v>0</v>
      </c>
      <c r="K80" s="81">
        <f>'2a.  Simple Form Data Entry'!H130</f>
        <v>0</v>
      </c>
      <c r="L80" s="80">
        <f t="shared" si="8"/>
        <v>0</v>
      </c>
      <c r="M80" s="81">
        <f>'2a.  Simple Form Data Entry'!I130</f>
        <v>0</v>
      </c>
      <c r="N80" s="81">
        <f>'2a.  Simple Form Data Entry'!J130</f>
        <v>0</v>
      </c>
      <c r="O80" s="80">
        <f t="shared" si="9"/>
        <v>0</v>
      </c>
      <c r="P80" s="81">
        <f>'2a.  Simple Form Data Entry'!K130</f>
        <v>0</v>
      </c>
      <c r="Q80" s="81">
        <f>'2a.  Simple Form Data Entry'!L130</f>
        <v>0</v>
      </c>
      <c r="R80" s="80">
        <f t="shared" si="10"/>
        <v>0</v>
      </c>
      <c r="S80" s="104">
        <f>'2a.  Simple Form Data Entry'!M130</f>
        <v>0</v>
      </c>
      <c r="T80" s="12"/>
    </row>
    <row r="81" spans="1:20" ht="13.5" hidden="1">
      <c r="A81" s="26"/>
      <c r="B81" s="27"/>
      <c r="C81" s="28" t="s">
        <v>12</v>
      </c>
      <c r="D81" s="29"/>
      <c r="E81" s="29"/>
      <c r="F81" s="29"/>
      <c r="G81" s="29"/>
      <c r="H81" s="201"/>
      <c r="I81" s="63">
        <f aca="true" t="shared" si="15" ref="I81:S81">SUM(I74:I80)</f>
        <v>0</v>
      </c>
      <c r="J81" s="63">
        <f t="shared" si="15"/>
        <v>0</v>
      </c>
      <c r="K81" s="63">
        <f t="shared" si="15"/>
        <v>0</v>
      </c>
      <c r="L81" s="80">
        <f t="shared" si="8"/>
        <v>0</v>
      </c>
      <c r="M81" s="63">
        <f t="shared" si="15"/>
        <v>0</v>
      </c>
      <c r="N81" s="63">
        <f t="shared" si="15"/>
        <v>0</v>
      </c>
      <c r="O81" s="80">
        <f t="shared" si="9"/>
        <v>0</v>
      </c>
      <c r="P81" s="63">
        <f aca="true" t="shared" si="16" ref="P81:Q81">SUM(P74:P80)</f>
        <v>0</v>
      </c>
      <c r="Q81" s="63">
        <f t="shared" si="16"/>
        <v>0</v>
      </c>
      <c r="R81" s="80">
        <f t="shared" si="10"/>
        <v>0</v>
      </c>
      <c r="S81" s="64">
        <f t="shared" si="15"/>
        <v>0</v>
      </c>
      <c r="T81" s="12"/>
    </row>
    <row r="82" spans="1:20" ht="3" customHeight="1" hidden="1">
      <c r="A82" s="57"/>
      <c r="B82" s="58"/>
      <c r="C82" s="2"/>
      <c r="D82" s="23"/>
      <c r="E82" s="23"/>
      <c r="F82" s="23"/>
      <c r="G82" s="23"/>
      <c r="H82" s="202"/>
      <c r="I82" s="59"/>
      <c r="J82" s="60"/>
      <c r="K82" s="60"/>
      <c r="L82" s="80">
        <f t="shared" si="8"/>
        <v>0</v>
      </c>
      <c r="M82" s="61"/>
      <c r="N82" s="60"/>
      <c r="O82" s="80">
        <f t="shared" si="9"/>
        <v>0</v>
      </c>
      <c r="P82" s="60"/>
      <c r="Q82" s="60"/>
      <c r="R82" s="80">
        <f t="shared" si="10"/>
        <v>0</v>
      </c>
      <c r="S82" s="62"/>
      <c r="T82" s="12"/>
    </row>
    <row r="83" spans="1:20" ht="13.5" hidden="1">
      <c r="A83" s="405" t="str">
        <f>IF('2a.  Simple Form Data Entry'!E133="","   ",'2a.  Simple Form Data Entry'!E133)</f>
        <v xml:space="preserve">   </v>
      </c>
      <c r="B83" s="406"/>
      <c r="C83" s="407"/>
      <c r="D83" s="177" t="str">
        <f>IF(A83="   ","   ",IF(A83='2a.  Simple Form Data Entry'!$G$21,'2a.  Simple Form Data Entry'!J$21,IF(A83='2a.  Simple Form Data Entry'!$G$22,'2a.  Simple Form Data Entry'!J$22,IF(A83='2a.  Simple Form Data Entry'!$G$23,'2a.  Simple Form Data Entry'!J$23,IF(A83='2a.  Simple Form Data Entry'!$G$24,'2a.  Simple Form Data Entry'!$J$24,IF(A83='2a.  Simple Form Data Entry'!$G$25,'2a.  Simple Form Data Entry'!J$25,IF(A83='2a.  Simple Form Data Entry'!$G$26,'2a.  Simple Form Data Entry'!J$26,"   ")))))))</f>
        <v xml:space="preserve">   </v>
      </c>
      <c r="E83" s="89" t="str">
        <f>IF(A83="   ","   ",IF(A83='2a.  Simple Form Data Entry'!$G$21,'2a.  Simple Form Data Entry'!K$21,IF(A83='2a.  Simple Form Data Entry'!$G$22,'2a.  Simple Form Data Entry'!K$22,IF(A83='2a.  Simple Form Data Entry'!$G$23,'2a.  Simple Form Data Entry'!K$23,IF(A83='2a.  Simple Form Data Entry'!$G$24,'2a.  Simple Form Data Entry'!$K$24,IF(A83='2a.  Simple Form Data Entry'!G$25,'2a.  Simple Form Data Entry'!K$25,IF(A83='2a.  Simple Form Data Entry'!G$26,'2a.  Simple Form Data Entry'!K$26,"   ")))))))</f>
        <v xml:space="preserve">   </v>
      </c>
      <c r="F83" s="177" t="str">
        <f>IF(A83="   ","   ",IF(A83='2a.  Simple Form Data Entry'!$G$21,'2a.  Simple Form Data Entry'!L$21,IF(A83='2a.  Simple Form Data Entry'!$G$22,'2a.  Simple Form Data Entry'!L$22,IF(A83='2a.  Simple Form Data Entry'!$G$23,'2a.  Simple Form Data Entry'!L$23,IF(A83='2a.  Simple Form Data Entry'!$G$24,'2a.  Simple Form Data Entry'!$L$24,IF(A83='2a.  Simple Form Data Entry'!$G$25,'2a.  Simple Form Data Entry'!$L$25,IF(A83='2a.  Simple Form Data Entry'!$G$26,'2a.  Simple Form Data Entry'!$L$26,"   ")))))))</f>
        <v xml:space="preserve">   </v>
      </c>
      <c r="G83" s="79" t="str">
        <f>IF('2a.  Simple Form Data Entry'!I133="","   ",'2a.  Simple Form Data Entry'!I133)</f>
        <v xml:space="preserve"> </v>
      </c>
      <c r="H83" s="198"/>
      <c r="I83" s="48"/>
      <c r="J83" s="38"/>
      <c r="K83" s="38"/>
      <c r="L83" s="80">
        <f t="shared" si="8"/>
        <v>0</v>
      </c>
      <c r="M83" s="38"/>
      <c r="N83" s="38"/>
      <c r="O83" s="80">
        <f t="shared" si="9"/>
        <v>0</v>
      </c>
      <c r="P83" s="38"/>
      <c r="Q83" s="38"/>
      <c r="R83" s="80">
        <f t="shared" si="10"/>
        <v>0</v>
      </c>
      <c r="S83" s="39"/>
      <c r="T83" s="12"/>
    </row>
    <row r="84" spans="1:20" ht="13.5" hidden="1">
      <c r="A84" s="19"/>
      <c r="B84" s="50" t="s">
        <v>21</v>
      </c>
      <c r="C84" s="20"/>
      <c r="D84" s="45"/>
      <c r="E84" s="45"/>
      <c r="F84" s="45"/>
      <c r="G84" s="45"/>
      <c r="H84" s="200" t="str">
        <f>IF('2a.  Simple Form Data Entry'!E135="","  ",'2a.  Simple Form Data Entry'!E135)</f>
        <v xml:space="preserve">  </v>
      </c>
      <c r="I84" s="81">
        <f>'2a.  Simple Form Data Entry'!N135</f>
        <v>0</v>
      </c>
      <c r="J84" s="81">
        <f>'2a.  Simple Form Data Entry'!G135</f>
        <v>0</v>
      </c>
      <c r="K84" s="81">
        <f>'2a.  Simple Form Data Entry'!H135</f>
        <v>0</v>
      </c>
      <c r="L84" s="80">
        <f t="shared" si="8"/>
        <v>0</v>
      </c>
      <c r="M84" s="81">
        <f>'2a.  Simple Form Data Entry'!I135</f>
        <v>0</v>
      </c>
      <c r="N84" s="81">
        <f>'2a.  Simple Form Data Entry'!J135</f>
        <v>0</v>
      </c>
      <c r="O84" s="80">
        <f t="shared" si="9"/>
        <v>0</v>
      </c>
      <c r="P84" s="81">
        <f>'2a.  Simple Form Data Entry'!K135</f>
        <v>0</v>
      </c>
      <c r="Q84" s="81">
        <f>'2a.  Simple Form Data Entry'!L135</f>
        <v>0</v>
      </c>
      <c r="R84" s="80">
        <f t="shared" si="10"/>
        <v>0</v>
      </c>
      <c r="S84" s="104">
        <f>'2a.  Simple Form Data Entry'!M135</f>
        <v>0</v>
      </c>
      <c r="T84" s="12"/>
    </row>
    <row r="85" spans="1:20" ht="13.5" hidden="1">
      <c r="A85" s="19"/>
      <c r="B85" s="50" t="s">
        <v>25</v>
      </c>
      <c r="C85" s="20"/>
      <c r="D85" s="45"/>
      <c r="E85" s="45"/>
      <c r="F85" s="45"/>
      <c r="G85" s="45"/>
      <c r="H85" s="200" t="str">
        <f>IF('2a.  Simple Form Data Entry'!E136="","  ",'2a.  Simple Form Data Entry'!E136)</f>
        <v xml:space="preserve">  </v>
      </c>
      <c r="I85" s="81">
        <f>'2a.  Simple Form Data Entry'!N136</f>
        <v>0</v>
      </c>
      <c r="J85" s="81">
        <f>'2a.  Simple Form Data Entry'!G136</f>
        <v>0</v>
      </c>
      <c r="K85" s="81">
        <f>'2a.  Simple Form Data Entry'!H136</f>
        <v>0</v>
      </c>
      <c r="L85" s="80">
        <f t="shared" si="8"/>
        <v>0</v>
      </c>
      <c r="M85" s="81">
        <f>'2a.  Simple Form Data Entry'!I136</f>
        <v>0</v>
      </c>
      <c r="N85" s="81">
        <f>'2a.  Simple Form Data Entry'!J136</f>
        <v>0</v>
      </c>
      <c r="O85" s="80">
        <f t="shared" si="9"/>
        <v>0</v>
      </c>
      <c r="P85" s="81">
        <f>'2a.  Simple Form Data Entry'!K136</f>
        <v>0</v>
      </c>
      <c r="Q85" s="81">
        <f>'2a.  Simple Form Data Entry'!L136</f>
        <v>0</v>
      </c>
      <c r="R85" s="80">
        <f t="shared" si="10"/>
        <v>0</v>
      </c>
      <c r="S85" s="104">
        <f>'2a.  Simple Form Data Entry'!M136</f>
        <v>0</v>
      </c>
      <c r="T85" s="12"/>
    </row>
    <row r="86" spans="1:20" ht="13.5" hidden="1">
      <c r="A86" s="19"/>
      <c r="B86" s="50" t="s">
        <v>53</v>
      </c>
      <c r="C86" s="20"/>
      <c r="D86" s="45"/>
      <c r="E86" s="45"/>
      <c r="F86" s="45"/>
      <c r="G86" s="45"/>
      <c r="H86" s="200" t="str">
        <f>IF('2a.  Simple Form Data Entry'!E137="","  ",'2a.  Simple Form Data Entry'!E137)</f>
        <v xml:space="preserve">  </v>
      </c>
      <c r="I86" s="81">
        <f>'2a.  Simple Form Data Entry'!N137</f>
        <v>0</v>
      </c>
      <c r="J86" s="81">
        <f>'2a.  Simple Form Data Entry'!G137</f>
        <v>0</v>
      </c>
      <c r="K86" s="81">
        <f>'2a.  Simple Form Data Entry'!H137</f>
        <v>0</v>
      </c>
      <c r="L86" s="80">
        <f t="shared" si="8"/>
        <v>0</v>
      </c>
      <c r="M86" s="81">
        <f>'2a.  Simple Form Data Entry'!I137</f>
        <v>0</v>
      </c>
      <c r="N86" s="81">
        <f>'2a.  Simple Form Data Entry'!J137</f>
        <v>0</v>
      </c>
      <c r="O86" s="80">
        <f t="shared" si="9"/>
        <v>0</v>
      </c>
      <c r="P86" s="81">
        <f>'2a.  Simple Form Data Entry'!K137</f>
        <v>0</v>
      </c>
      <c r="Q86" s="81">
        <f>'2a.  Simple Form Data Entry'!L137</f>
        <v>0</v>
      </c>
      <c r="R86" s="80">
        <f t="shared" si="10"/>
        <v>0</v>
      </c>
      <c r="S86" s="104">
        <f>'2a.  Simple Form Data Entry'!M137</f>
        <v>0</v>
      </c>
      <c r="T86" s="12"/>
    </row>
    <row r="87" spans="1:20" ht="13.5" hidden="1">
      <c r="A87" s="19"/>
      <c r="B87" s="392" t="s">
        <v>55</v>
      </c>
      <c r="C87" s="393"/>
      <c r="D87" s="45"/>
      <c r="E87" s="45"/>
      <c r="F87" s="45"/>
      <c r="G87" s="45"/>
      <c r="H87" s="200" t="str">
        <f>IF('2a.  Simple Form Data Entry'!E138="","  ",'2a.  Simple Form Data Entry'!E138)</f>
        <v xml:space="preserve">  </v>
      </c>
      <c r="I87" s="81">
        <f>'2a.  Simple Form Data Entry'!N138</f>
        <v>0</v>
      </c>
      <c r="J87" s="81">
        <f>'2a.  Simple Form Data Entry'!G138</f>
        <v>0</v>
      </c>
      <c r="K87" s="81">
        <f>'2a.  Simple Form Data Entry'!H138</f>
        <v>0</v>
      </c>
      <c r="L87" s="80">
        <f t="shared" si="8"/>
        <v>0</v>
      </c>
      <c r="M87" s="81">
        <f>'2a.  Simple Form Data Entry'!I138</f>
        <v>0</v>
      </c>
      <c r="N87" s="81">
        <f>'2a.  Simple Form Data Entry'!J138</f>
        <v>0</v>
      </c>
      <c r="O87" s="80">
        <f t="shared" si="9"/>
        <v>0</v>
      </c>
      <c r="P87" s="81">
        <f>'2a.  Simple Form Data Entry'!K138</f>
        <v>0</v>
      </c>
      <c r="Q87" s="81">
        <f>'2a.  Simple Form Data Entry'!L138</f>
        <v>0</v>
      </c>
      <c r="R87" s="80">
        <f t="shared" si="10"/>
        <v>0</v>
      </c>
      <c r="S87" s="104">
        <f>'2a.  Simple Form Data Entry'!M138</f>
        <v>0</v>
      </c>
      <c r="T87" s="12"/>
    </row>
    <row r="88" spans="1:20" ht="13.5" hidden="1">
      <c r="A88" s="19"/>
      <c r="B88" s="394" t="s">
        <v>56</v>
      </c>
      <c r="C88" s="395"/>
      <c r="D88" s="45"/>
      <c r="E88" s="45"/>
      <c r="F88" s="45"/>
      <c r="G88" s="45"/>
      <c r="H88" s="200" t="str">
        <f>IF('2a.  Simple Form Data Entry'!E139="","  ",'2a.  Simple Form Data Entry'!E139)</f>
        <v xml:space="preserve">  </v>
      </c>
      <c r="I88" s="81">
        <f>'2a.  Simple Form Data Entry'!N139</f>
        <v>0</v>
      </c>
      <c r="J88" s="81">
        <f>'2a.  Simple Form Data Entry'!G139</f>
        <v>0</v>
      </c>
      <c r="K88" s="81">
        <f>'2a.  Simple Form Data Entry'!H139</f>
        <v>0</v>
      </c>
      <c r="L88" s="80">
        <f t="shared" si="8"/>
        <v>0</v>
      </c>
      <c r="M88" s="81">
        <f>'2a.  Simple Form Data Entry'!I139</f>
        <v>0</v>
      </c>
      <c r="N88" s="81">
        <f>'2a.  Simple Form Data Entry'!J139</f>
        <v>0</v>
      </c>
      <c r="O88" s="80">
        <f t="shared" si="9"/>
        <v>0</v>
      </c>
      <c r="P88" s="81">
        <f>'2a.  Simple Form Data Entry'!K139</f>
        <v>0</v>
      </c>
      <c r="Q88" s="81">
        <f>'2a.  Simple Form Data Entry'!L139</f>
        <v>0</v>
      </c>
      <c r="R88" s="80">
        <f t="shared" si="10"/>
        <v>0</v>
      </c>
      <c r="S88" s="104">
        <f>'2a.  Simple Form Data Entry'!M139</f>
        <v>0</v>
      </c>
      <c r="T88" s="12"/>
    </row>
    <row r="89" spans="1:20" ht="13.5" hidden="1">
      <c r="A89" s="19"/>
      <c r="B89" s="392" t="s">
        <v>57</v>
      </c>
      <c r="C89" s="393"/>
      <c r="D89" s="45"/>
      <c r="E89" s="45"/>
      <c r="F89" s="45"/>
      <c r="G89" s="45"/>
      <c r="H89" s="200" t="str">
        <f>IF('2a.  Simple Form Data Entry'!E140="","  ",'2a.  Simple Form Data Entry'!E140)</f>
        <v xml:space="preserve">  </v>
      </c>
      <c r="I89" s="81">
        <f>'2a.  Simple Form Data Entry'!N140</f>
        <v>0</v>
      </c>
      <c r="J89" s="81">
        <f>'2a.  Simple Form Data Entry'!G140</f>
        <v>0</v>
      </c>
      <c r="K89" s="81">
        <f>'2a.  Simple Form Data Entry'!H140</f>
        <v>0</v>
      </c>
      <c r="L89" s="80">
        <f t="shared" si="8"/>
        <v>0</v>
      </c>
      <c r="M89" s="81">
        <f>'2a.  Simple Form Data Entry'!I140</f>
        <v>0</v>
      </c>
      <c r="N89" s="81">
        <f>'2a.  Simple Form Data Entry'!J140</f>
        <v>0</v>
      </c>
      <c r="O89" s="80">
        <f t="shared" si="9"/>
        <v>0</v>
      </c>
      <c r="P89" s="81">
        <f>'2a.  Simple Form Data Entry'!K140</f>
        <v>0</v>
      </c>
      <c r="Q89" s="81">
        <f>'2a.  Simple Form Data Entry'!L140</f>
        <v>0</v>
      </c>
      <c r="R89" s="80">
        <f t="shared" si="10"/>
        <v>0</v>
      </c>
      <c r="S89" s="104">
        <f>'2a.  Simple Form Data Entry'!M140</f>
        <v>0</v>
      </c>
      <c r="T89" s="12"/>
    </row>
    <row r="90" spans="1:20" ht="13.5" hidden="1">
      <c r="A90" s="19"/>
      <c r="B90" s="408" t="s">
        <v>26</v>
      </c>
      <c r="C90" s="409"/>
      <c r="D90" s="45"/>
      <c r="E90" s="45"/>
      <c r="F90" s="45"/>
      <c r="G90" s="45"/>
      <c r="H90" s="203" t="str">
        <f>IF('2a.  Simple Form Data Entry'!E141="","  ",'2a.  Simple Form Data Entry'!E141)</f>
        <v xml:space="preserve">  </v>
      </c>
      <c r="I90" s="81">
        <f>'2a.  Simple Form Data Entry'!N141</f>
        <v>0</v>
      </c>
      <c r="J90" s="81">
        <f>'2a.  Simple Form Data Entry'!G141</f>
        <v>0</v>
      </c>
      <c r="K90" s="81">
        <f>'2a.  Simple Form Data Entry'!H141</f>
        <v>0</v>
      </c>
      <c r="L90" s="80">
        <f t="shared" si="8"/>
        <v>0</v>
      </c>
      <c r="M90" s="81">
        <f>'2a.  Simple Form Data Entry'!I141</f>
        <v>0</v>
      </c>
      <c r="N90" s="81">
        <f>'2a.  Simple Form Data Entry'!J141</f>
        <v>0</v>
      </c>
      <c r="O90" s="80">
        <f t="shared" si="9"/>
        <v>0</v>
      </c>
      <c r="P90" s="81">
        <f>'2a.  Simple Form Data Entry'!K141</f>
        <v>0</v>
      </c>
      <c r="Q90" s="81">
        <f>'2a.  Simple Form Data Entry'!L141</f>
        <v>0</v>
      </c>
      <c r="R90" s="80">
        <f t="shared" si="10"/>
        <v>0</v>
      </c>
      <c r="S90" s="104">
        <f>'2a.  Simple Form Data Entry'!M141</f>
        <v>0</v>
      </c>
      <c r="T90" s="12"/>
    </row>
    <row r="91" spans="1:20" ht="12.75" customHeight="1" hidden="1">
      <c r="A91" s="26"/>
      <c r="B91" s="27"/>
      <c r="C91" s="28" t="s">
        <v>12</v>
      </c>
      <c r="D91" s="29"/>
      <c r="E91" s="29"/>
      <c r="F91" s="29"/>
      <c r="G91" s="29"/>
      <c r="H91" s="204"/>
      <c r="I91" s="63">
        <f aca="true" t="shared" si="17" ref="I91:S91">SUM(I84:I90)</f>
        <v>0</v>
      </c>
      <c r="J91" s="63">
        <f t="shared" si="17"/>
        <v>0</v>
      </c>
      <c r="K91" s="63">
        <f t="shared" si="17"/>
        <v>0</v>
      </c>
      <c r="L91" s="80">
        <f t="shared" si="8"/>
        <v>0</v>
      </c>
      <c r="M91" s="63">
        <f t="shared" si="17"/>
        <v>0</v>
      </c>
      <c r="N91" s="63">
        <f t="shared" si="17"/>
        <v>0</v>
      </c>
      <c r="O91" s="80">
        <f t="shared" si="9"/>
        <v>0</v>
      </c>
      <c r="P91" s="63">
        <f aca="true" t="shared" si="18" ref="P91:Q91">SUM(P84:P90)</f>
        <v>0</v>
      </c>
      <c r="Q91" s="63">
        <f t="shared" si="18"/>
        <v>0</v>
      </c>
      <c r="R91" s="80">
        <f t="shared" si="10"/>
        <v>0</v>
      </c>
      <c r="S91" s="64">
        <f t="shared" si="17"/>
        <v>0</v>
      </c>
      <c r="T91" s="12"/>
    </row>
    <row r="92" spans="1:19" ht="3" customHeight="1" hidden="1">
      <c r="A92" s="30"/>
      <c r="B92" s="2"/>
      <c r="C92" s="2"/>
      <c r="D92" s="31"/>
      <c r="E92" s="31"/>
      <c r="F92" s="31"/>
      <c r="G92" s="32"/>
      <c r="H92" s="205"/>
      <c r="I92" s="33"/>
      <c r="J92" s="34"/>
      <c r="K92" s="34"/>
      <c r="L92" s="80">
        <f t="shared" si="8"/>
        <v>0</v>
      </c>
      <c r="M92" s="35"/>
      <c r="N92" s="34"/>
      <c r="O92" s="80">
        <f t="shared" si="9"/>
        <v>0</v>
      </c>
      <c r="P92" s="34"/>
      <c r="Q92" s="34"/>
      <c r="R92" s="80">
        <f t="shared" si="10"/>
        <v>0</v>
      </c>
      <c r="S92" s="36"/>
    </row>
    <row r="93" spans="1:20" ht="14.25" thickBot="1">
      <c r="A93" s="6"/>
      <c r="B93" s="7"/>
      <c r="C93" s="290" t="s">
        <v>6</v>
      </c>
      <c r="D93" s="8"/>
      <c r="E93" s="8"/>
      <c r="F93" s="8"/>
      <c r="G93" s="21"/>
      <c r="H93" s="206"/>
      <c r="I93" s="56">
        <f>I71+I61+I51+I42+I81+I91</f>
        <v>0</v>
      </c>
      <c r="J93" s="56">
        <f>J71+J61+J51+J42+J81+J91</f>
        <v>152815.90000000002</v>
      </c>
      <c r="K93" s="56">
        <f>K71+K61+K51+K42+K81+K91</f>
        <v>0</v>
      </c>
      <c r="L93" s="56">
        <f t="shared" si="8"/>
        <v>152815.90000000002</v>
      </c>
      <c r="M93" s="56">
        <f>M71+M61+M51+M42+M81+M91</f>
        <v>0</v>
      </c>
      <c r="N93" s="56">
        <f>N71+N61+N51+N42+N81+N91</f>
        <v>0</v>
      </c>
      <c r="O93" s="56">
        <f t="shared" si="9"/>
        <v>0</v>
      </c>
      <c r="P93" s="56">
        <f>P71+P61+P51+P42+P81+P91</f>
        <v>0</v>
      </c>
      <c r="Q93" s="56">
        <f>Q71+Q61+Q51+Q42+Q81+Q91</f>
        <v>0</v>
      </c>
      <c r="R93" s="56">
        <f t="shared" si="10"/>
        <v>0</v>
      </c>
      <c r="S93" s="65">
        <f>S71+S61+S51+S42+S81+S91</f>
        <v>0</v>
      </c>
      <c r="T93" s="5"/>
    </row>
    <row r="94" spans="1:20" ht="3" customHeight="1" thickBot="1">
      <c r="A94" s="2"/>
      <c r="B94" s="2"/>
      <c r="C94" s="2"/>
      <c r="D94" s="2"/>
      <c r="E94" s="2"/>
      <c r="F94" s="2"/>
      <c r="G94" s="41"/>
      <c r="H94" s="41"/>
      <c r="I94" s="41"/>
      <c r="J94" s="42"/>
      <c r="K94" s="42"/>
      <c r="L94" s="42"/>
      <c r="M94" s="42"/>
      <c r="N94" s="42"/>
      <c r="O94" s="42"/>
      <c r="P94" s="42"/>
      <c r="Q94" s="42"/>
      <c r="R94" s="42"/>
      <c r="S94" s="5"/>
      <c r="T94" s="5"/>
    </row>
    <row r="95" spans="1:20" ht="22.5" customHeight="1" thickBot="1" thickTop="1">
      <c r="A95" s="432" t="s">
        <v>15</v>
      </c>
      <c r="B95" s="432"/>
      <c r="C95" s="432"/>
      <c r="D95" s="432"/>
      <c r="E95" s="432"/>
      <c r="F95" s="432"/>
      <c r="G95" s="432"/>
      <c r="H95" s="432"/>
      <c r="I95" s="432"/>
      <c r="J95" s="432"/>
      <c r="K95" s="432"/>
      <c r="L95" s="432"/>
      <c r="M95" s="432"/>
      <c r="N95" s="432"/>
      <c r="O95" s="432"/>
      <c r="P95" s="432"/>
      <c r="Q95" s="432"/>
      <c r="R95" s="432"/>
      <c r="S95" s="432"/>
      <c r="T95" s="5"/>
    </row>
    <row r="96" spans="1:20" ht="3" customHeight="1" thickTop="1">
      <c r="A96" s="2"/>
      <c r="B96" s="2"/>
      <c r="C96" s="2"/>
      <c r="D96" s="2"/>
      <c r="E96" s="2"/>
      <c r="F96" s="2"/>
      <c r="G96" s="41"/>
      <c r="H96" s="41"/>
      <c r="I96" s="41"/>
      <c r="J96" s="42"/>
      <c r="K96" s="42"/>
      <c r="L96" s="42"/>
      <c r="M96" s="42"/>
      <c r="N96" s="42"/>
      <c r="O96" s="42"/>
      <c r="P96" s="42"/>
      <c r="Q96" s="42"/>
      <c r="R96" s="42"/>
      <c r="S96" s="5"/>
      <c r="T96" s="5"/>
    </row>
    <row r="97" spans="1:20" ht="15.75">
      <c r="A97" s="37" t="s">
        <v>128</v>
      </c>
      <c r="B97" s="2"/>
      <c r="C97" s="2"/>
      <c r="D97" s="2"/>
      <c r="E97" s="2"/>
      <c r="F97" s="2"/>
      <c r="G97" s="41"/>
      <c r="H97" s="41"/>
      <c r="I97" s="41"/>
      <c r="J97" s="42"/>
      <c r="K97" s="42"/>
      <c r="L97" s="42"/>
      <c r="M97" s="42"/>
      <c r="N97" s="42"/>
      <c r="O97" s="42"/>
      <c r="P97" s="42"/>
      <c r="Q97" s="42"/>
      <c r="R97" s="42"/>
      <c r="S97" s="42"/>
      <c r="T97" s="42"/>
    </row>
    <row r="98" spans="1:20" ht="3" customHeight="1" thickBot="1">
      <c r="A98" s="2"/>
      <c r="B98" s="2"/>
      <c r="C98" s="2"/>
      <c r="D98" s="2"/>
      <c r="E98" s="2"/>
      <c r="F98" s="2"/>
      <c r="G98" s="41"/>
      <c r="H98" s="41"/>
      <c r="I98" s="41"/>
      <c r="J98" s="42"/>
      <c r="K98" s="42"/>
      <c r="L98" s="42"/>
      <c r="M98" s="42"/>
      <c r="N98" s="42"/>
      <c r="O98" s="42"/>
      <c r="P98" s="42"/>
      <c r="Q98" s="42"/>
      <c r="R98" s="42"/>
      <c r="S98" s="42"/>
      <c r="T98" s="42"/>
    </row>
    <row r="99" spans="1:20" ht="15" customHeight="1">
      <c r="A99" s="455" t="s">
        <v>18</v>
      </c>
      <c r="B99" s="456"/>
      <c r="C99" s="457"/>
      <c r="D99" s="417" t="s">
        <v>19</v>
      </c>
      <c r="E99" s="417" t="s">
        <v>5</v>
      </c>
      <c r="F99" s="410" t="s">
        <v>104</v>
      </c>
      <c r="G99" s="417" t="s">
        <v>11</v>
      </c>
      <c r="H99" s="428" t="s">
        <v>23</v>
      </c>
      <c r="I99" s="315"/>
      <c r="J99" s="190">
        <f>'2a.  Simple Form Data Entry'!G19</f>
        <v>2017</v>
      </c>
      <c r="K99" s="286">
        <f>'2a.  Simple Form Data Entry'!H153</f>
        <v>2018</v>
      </c>
      <c r="L99" s="412" t="str">
        <f>CONCATENATE(L24," Appropriation Change")</f>
        <v>2017 / 2018 Appropriation Change</v>
      </c>
      <c r="P99" s="42"/>
      <c r="Q99" s="314"/>
      <c r="R99" s="421" t="s">
        <v>135</v>
      </c>
      <c r="S99" s="422"/>
      <c r="T99" s="42"/>
    </row>
    <row r="100" spans="1:20" ht="27.75" customHeight="1" thickBot="1">
      <c r="A100" s="458"/>
      <c r="B100" s="459"/>
      <c r="C100" s="460"/>
      <c r="D100" s="418"/>
      <c r="E100" s="418"/>
      <c r="F100" s="411"/>
      <c r="G100" s="418"/>
      <c r="H100" s="429"/>
      <c r="I100" s="316"/>
      <c r="J100" s="191" t="s">
        <v>24</v>
      </c>
      <c r="K100" s="287" t="str">
        <f>'2a.  Simple Form Data Entry'!H154</f>
        <v>Allocation Change</v>
      </c>
      <c r="L100" s="413"/>
      <c r="P100" s="42"/>
      <c r="Q100" s="314"/>
      <c r="R100" s="423"/>
      <c r="S100" s="424"/>
      <c r="T100" s="42"/>
    </row>
    <row r="101" spans="1:20" ht="47.25" customHeight="1">
      <c r="A101" s="99" t="str">
        <f>IF('2a.  Simple Form Data Entry'!C155="","   ",'2a.  Simple Form Data Entry'!C155)</f>
        <v xml:space="preserve">   </v>
      </c>
      <c r="B101" s="78"/>
      <c r="C101" s="78"/>
      <c r="D101" s="177" t="str">
        <f>IF(A101="   ","   ",IF(A101='2a.  Simple Form Data Entry'!$G$21,'2a.  Simple Form Data Entry'!J$21,IF(A101='2a.  Simple Form Data Entry'!$G$22,'2a.  Simple Form Data Entry'!J$22,IF(A101='2a.  Simple Form Data Entry'!$G$23,'2a.  Simple Form Data Entry'!J$23,IF(A101='2a.  Simple Form Data Entry'!$G$24,'2a.  Simple Form Data Entry'!$J$24,IF(A101='2a.  Simple Form Data Entry'!$G$25,'2a.  Simple Form Data Entry'!J$25,IF(A101='2a.  Simple Form Data Entry'!$G$26,'2a.  Simple Form Data Entry'!J$26,"   ")))))))</f>
        <v xml:space="preserve">   </v>
      </c>
      <c r="E101" s="89" t="str">
        <f>IF(A101="   ","   ",IF(A101='2a.  Simple Form Data Entry'!$G$21,'2a.  Simple Form Data Entry'!K$21,IF(A101='2a.  Simple Form Data Entry'!$G$22,'2a.  Simple Form Data Entry'!K$22,IF(A101='2a.  Simple Form Data Entry'!$G$23,'2a.  Simple Form Data Entry'!K$23,IF(A101='2a.  Simple Form Data Entry'!$G$24,'2a.  Simple Form Data Entry'!$K$24,IF(A101='2a.  Simple Form Data Entry'!G$25,'2a.  Simple Form Data Entry'!K$25,IF(A101='2a.  Simple Form Data Entry'!G$26,'2a.  Simple Form Data Entry'!K$26,"   ")))))))</f>
        <v xml:space="preserve">   </v>
      </c>
      <c r="F101" s="177" t="str">
        <f>IF(A101="   ","   ",IF(A101='2a.  Simple Form Data Entry'!$G$21,'2a.  Simple Form Data Entry'!L$21,IF(A101='2a.  Simple Form Data Entry'!$G$22,'2a.  Simple Form Data Entry'!L$22,IF(A101='2a.  Simple Form Data Entry'!$G$23,'2a.  Simple Form Data Entry'!L$23,IF(A101='2a.  Simple Form Data Entry'!$G$24,'2a.  Simple Form Data Entry'!$L$24,IF(A101='2a.  Simple Form Data Entry'!G$25,'2a.  Simple Form Data Entry'!L$25,IF(A101='2a.  Simple Form Data Entry'!G$26,'2a.  Simple Form Data Entry'!L$26,"   ")))))))</f>
        <v xml:space="preserve">   </v>
      </c>
      <c r="G101" s="90" t="str">
        <f>IF('2a.  Simple Form Data Entry'!C155="","   ",'2a.  Simple Form Data Entry'!D155)</f>
        <v xml:space="preserve">   </v>
      </c>
      <c r="H101" s="197" t="str">
        <f>IF('2a.  Simple Form Data Entry'!F149="Y","The transaction was anticipated in the current budget; no supplemental appropriation is required.",IF(A101="","",IF('2a.  Simple Form Data Entry'!F150="Y","The cost of the transaction can be accommodated within existing appropriation authority; no supplemental appropriation is required",'2a.  Simple Form Data Entry'!E155)))</f>
        <v>In October 2017 legislation will be transmitted to include the appropriation necessary to relocate the King County Records Building operations.</v>
      </c>
      <c r="I101" s="317"/>
      <c r="J101" s="100">
        <f>'2a.  Simple Form Data Entry'!G155</f>
        <v>0</v>
      </c>
      <c r="K101" s="100">
        <f>'2a.  Simple Form Data Entry'!H155</f>
        <v>0</v>
      </c>
      <c r="L101" s="311">
        <f>J101+K101</f>
        <v>0</v>
      </c>
      <c r="P101" s="42"/>
      <c r="Q101" s="304"/>
      <c r="R101" s="419">
        <f>'2a.  Simple Form Data Entry'!J155</f>
        <v>0</v>
      </c>
      <c r="S101" s="420"/>
      <c r="T101" s="42"/>
    </row>
    <row r="102" spans="1:20" ht="13.5">
      <c r="A102" s="99" t="str">
        <f>IF('2a.  Simple Form Data Entry'!C156="","   ",'2a.  Simple Form Data Entry'!C156)</f>
        <v xml:space="preserve">   </v>
      </c>
      <c r="B102" s="75"/>
      <c r="C102" s="75"/>
      <c r="D102" s="177" t="str">
        <f>IF(A102="   ","   ",IF(A102='2a.  Simple Form Data Entry'!$G$21,'2a.  Simple Form Data Entry'!J$21,IF(A102='2a.  Simple Form Data Entry'!$G$22,'2a.  Simple Form Data Entry'!J$22,IF(A102='2a.  Simple Form Data Entry'!$G$23,'2a.  Simple Form Data Entry'!J$23,IF(A102='2a.  Simple Form Data Entry'!$G$24,'2a.  Simple Form Data Entry'!$J$24,IF(A102='2a.  Simple Form Data Entry'!$G$25,'2a.  Simple Form Data Entry'!J$25,IF(A102='2a.  Simple Form Data Entry'!$G$26,'2a.  Simple Form Data Entry'!J$26,"   ")))))))</f>
        <v xml:space="preserve">   </v>
      </c>
      <c r="E102" s="89" t="str">
        <f>IF(A102="   ","   ",IF(A102='2a.  Simple Form Data Entry'!$G$21,'2a.  Simple Form Data Entry'!K$21,IF(A102='2a.  Simple Form Data Entry'!$G$22,'2a.  Simple Form Data Entry'!K$22,IF(A102='2a.  Simple Form Data Entry'!$G$23,'2a.  Simple Form Data Entry'!K$23,IF(A102='2a.  Simple Form Data Entry'!$G$24,'2a.  Simple Form Data Entry'!$K$24,IF(A102='2a.  Simple Form Data Entry'!G$25,'2a.  Simple Form Data Entry'!K$25,IF(A102='2a.  Simple Form Data Entry'!G$26,'2a.  Simple Form Data Entry'!K$26,"   ")))))))</f>
        <v xml:space="preserve">   </v>
      </c>
      <c r="F102" s="177" t="str">
        <f>IF(A102="   ","   ",IF(A102='2a.  Simple Form Data Entry'!$G$21,'2a.  Simple Form Data Entry'!L$21,IF(A102='2a.  Simple Form Data Entry'!$G$22,'2a.  Simple Form Data Entry'!L$22,IF(A102='2a.  Simple Form Data Entry'!$G$23,'2a.  Simple Form Data Entry'!L$23,IF(A102='2a.  Simple Form Data Entry'!$G$24,'2a.  Simple Form Data Entry'!$L$24,IF(A102='2a.  Simple Form Data Entry'!G$25,'2a.  Simple Form Data Entry'!L$25,IF(A102='2a.  Simple Form Data Entry'!G$26,'2a.  Simple Form Data Entry'!L$26,"   ")))))))</f>
        <v xml:space="preserve">   </v>
      </c>
      <c r="G102" s="90" t="str">
        <f>IF('2a.  Simple Form Data Entry'!C156="","   ",'2a.  Simple Form Data Entry'!D156)</f>
        <v xml:space="preserve">   </v>
      </c>
      <c r="H102" s="200" t="str">
        <f>IF('2a.  Simple Form Data Entry'!E156=0,"  ",'2a.  Simple Form Data Entry'!E156)</f>
        <v xml:space="preserve">  </v>
      </c>
      <c r="I102" s="317"/>
      <c r="J102" s="82">
        <f>'2a.  Simple Form Data Entry'!G156</f>
        <v>0</v>
      </c>
      <c r="K102" s="82">
        <f>'2a.  Simple Form Data Entry'!H156</f>
        <v>0</v>
      </c>
      <c r="L102" s="311">
        <f aca="true" t="shared" si="19" ref="L102:L107">J102+K102</f>
        <v>0</v>
      </c>
      <c r="P102" s="42"/>
      <c r="Q102" s="313"/>
      <c r="R102" s="398">
        <f>'2a.  Simple Form Data Entry'!J156</f>
        <v>0</v>
      </c>
      <c r="S102" s="399"/>
      <c r="T102" s="42"/>
    </row>
    <row r="103" spans="1:20" ht="13.5">
      <c r="A103" s="99" t="str">
        <f>IF('2a.  Simple Form Data Entry'!C157="","   ",'2a.  Simple Form Data Entry'!C157)</f>
        <v xml:space="preserve">   </v>
      </c>
      <c r="B103" s="75"/>
      <c r="C103" s="75"/>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200" t="str">
        <f>IF('2a.  Simple Form Data Entry'!E157=0,"  ",'2a.  Simple Form Data Entry'!E157)</f>
        <v xml:space="preserve">  </v>
      </c>
      <c r="I103" s="317"/>
      <c r="J103" s="82">
        <f>'2a.  Simple Form Data Entry'!G157</f>
        <v>0</v>
      </c>
      <c r="K103" s="82">
        <f>'2a.  Simple Form Data Entry'!H157</f>
        <v>0</v>
      </c>
      <c r="L103" s="311">
        <f t="shared" si="19"/>
        <v>0</v>
      </c>
      <c r="P103" s="42"/>
      <c r="Q103" s="304"/>
      <c r="R103" s="398">
        <f>'2a.  Simple Form Data Entry'!J157</f>
        <v>0</v>
      </c>
      <c r="S103" s="399"/>
      <c r="T103" s="42"/>
    </row>
    <row r="104" spans="1:20" ht="13.5" hidden="1">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Entry'!G158</f>
        <v>0</v>
      </c>
      <c r="K104" s="82">
        <f>'2a.  Simple Form Data Entry'!H158</f>
        <v>0</v>
      </c>
      <c r="L104" s="311">
        <f t="shared" si="19"/>
        <v>0</v>
      </c>
      <c r="P104" s="42"/>
      <c r="Q104" s="304"/>
      <c r="R104" s="398">
        <f>'2a.  Simple Form Data Entry'!J158</f>
        <v>0</v>
      </c>
      <c r="S104" s="399"/>
      <c r="T104" s="42"/>
    </row>
    <row r="105" spans="1:20" ht="13.5" hidden="1">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Entry'!G159</f>
        <v>0</v>
      </c>
      <c r="K105" s="82">
        <f>'2a.  Simple Form Data Entry'!H159</f>
        <v>0</v>
      </c>
      <c r="L105" s="311">
        <f t="shared" si="19"/>
        <v>0</v>
      </c>
      <c r="P105" s="42"/>
      <c r="Q105" s="304"/>
      <c r="R105" s="398">
        <f>'2a.  Simple Form Data Entry'!J159</f>
        <v>0</v>
      </c>
      <c r="S105" s="399"/>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Entry'!G160</f>
        <v>0</v>
      </c>
      <c r="K106" s="82">
        <f>'2a.  Simple Form Data Entry'!H160</f>
        <v>0</v>
      </c>
      <c r="L106" s="311">
        <f t="shared" si="19"/>
        <v>0</v>
      </c>
      <c r="P106" s="42"/>
      <c r="Q106" s="304"/>
      <c r="R106" s="398">
        <f>'2a.  Simple Form Data Entry'!J160</f>
        <v>0</v>
      </c>
      <c r="S106" s="399"/>
      <c r="T106" s="42"/>
    </row>
    <row r="107" spans="1:20" ht="14.25" thickBot="1">
      <c r="A107" s="6"/>
      <c r="B107" s="7"/>
      <c r="C107" s="291" t="s">
        <v>4</v>
      </c>
      <c r="D107" s="43"/>
      <c r="E107" s="43"/>
      <c r="F107" s="43"/>
      <c r="G107" s="43"/>
      <c r="H107" s="207"/>
      <c r="I107" s="318"/>
      <c r="J107" s="66">
        <f>SUM(J101:J106)</f>
        <v>0</v>
      </c>
      <c r="K107" s="66">
        <f>SUM(K101:K106)</f>
        <v>0</v>
      </c>
      <c r="L107" s="312">
        <f t="shared" si="19"/>
        <v>0</v>
      </c>
      <c r="P107" s="42"/>
      <c r="Q107" s="305"/>
      <c r="R107" s="400">
        <f>SUM(R101:S105)</f>
        <v>0</v>
      </c>
      <c r="S107" s="401"/>
      <c r="T107" s="42"/>
    </row>
    <row r="108" spans="1:20" ht="3" customHeight="1">
      <c r="A108" s="2"/>
      <c r="B108" s="2"/>
      <c r="C108" s="2"/>
      <c r="D108" s="2"/>
      <c r="E108" s="2"/>
      <c r="F108" s="2"/>
      <c r="G108" s="41"/>
      <c r="H108" s="41"/>
      <c r="I108" s="41"/>
      <c r="J108" s="42"/>
      <c r="K108" s="42"/>
      <c r="L108" s="42"/>
      <c r="M108" s="42"/>
      <c r="N108" s="42"/>
      <c r="O108" s="42"/>
      <c r="P108" s="42"/>
      <c r="Q108" s="42"/>
      <c r="R108" s="42"/>
      <c r="S108" s="42"/>
      <c r="T108" s="42"/>
    </row>
    <row r="109" spans="1:20" ht="13.5">
      <c r="A109" s="322" t="s">
        <v>30</v>
      </c>
      <c r="B109" s="3"/>
      <c r="C109" s="3"/>
      <c r="D109" s="3"/>
      <c r="E109" s="3"/>
      <c r="F109" s="3"/>
      <c r="G109" s="3"/>
      <c r="H109" s="3"/>
      <c r="I109" s="3"/>
      <c r="J109" s="4"/>
      <c r="K109" s="4"/>
      <c r="L109" s="4"/>
      <c r="M109" s="4"/>
      <c r="N109" s="4"/>
      <c r="O109" s="4"/>
      <c r="P109" s="4"/>
      <c r="Q109" s="4"/>
      <c r="R109" s="4"/>
      <c r="S109" s="5"/>
      <c r="T109" s="5"/>
    </row>
    <row r="110" spans="1:20" ht="23.25" customHeight="1">
      <c r="A110" s="321" t="s">
        <v>140</v>
      </c>
      <c r="B110" s="430" t="str">
        <f>IF('2a.  Simple Form Data Entry'!G39="Y","See note 5 below.",'2a.  Simple Form Data Entry'!D43)</f>
        <v>An NPV analysis was not performed because …</v>
      </c>
      <c r="C110" s="430"/>
      <c r="D110" s="430"/>
      <c r="E110" s="430"/>
      <c r="F110" s="430"/>
      <c r="G110" s="430"/>
      <c r="H110" s="430"/>
      <c r="I110" s="430"/>
      <c r="J110" s="430"/>
      <c r="K110" s="430"/>
      <c r="L110" s="430"/>
      <c r="M110" s="430"/>
      <c r="N110" s="430"/>
      <c r="O110" s="430"/>
      <c r="P110" s="430"/>
      <c r="Q110" s="430"/>
      <c r="R110" s="430"/>
      <c r="S110" s="430"/>
      <c r="T110" s="5"/>
    </row>
    <row r="111" spans="1:20" ht="13.5">
      <c r="A111" s="68" t="s">
        <v>112</v>
      </c>
      <c r="B111" s="425" t="s">
        <v>148</v>
      </c>
      <c r="C111" s="425"/>
      <c r="D111" s="425"/>
      <c r="E111" s="425"/>
      <c r="F111" s="425"/>
      <c r="G111" s="425"/>
      <c r="H111" s="425"/>
      <c r="I111" s="425"/>
      <c r="J111" s="425"/>
      <c r="K111" s="425"/>
      <c r="L111" s="425"/>
      <c r="M111" s="425"/>
      <c r="N111" s="425"/>
      <c r="O111" s="425"/>
      <c r="P111" s="425"/>
      <c r="Q111" s="425"/>
      <c r="R111" s="425"/>
      <c r="S111" s="425"/>
      <c r="T111" s="5"/>
    </row>
    <row r="112" spans="1:20" ht="15" customHeight="1">
      <c r="A112" s="69" t="s">
        <v>52</v>
      </c>
      <c r="B112" s="426" t="s">
        <v>116</v>
      </c>
      <c r="C112" s="426"/>
      <c r="D112" s="426"/>
      <c r="E112" s="426"/>
      <c r="F112" s="426"/>
      <c r="G112" s="426"/>
      <c r="H112" s="426"/>
      <c r="I112" s="426"/>
      <c r="J112" s="426"/>
      <c r="K112" s="426"/>
      <c r="L112" s="426"/>
      <c r="M112" s="426"/>
      <c r="N112" s="426"/>
      <c r="O112" s="426"/>
      <c r="P112" s="426"/>
      <c r="Q112" s="426"/>
      <c r="R112" s="426"/>
      <c r="S112" s="426"/>
      <c r="T112" s="5"/>
    </row>
    <row r="113" spans="1:20" ht="13.5">
      <c r="A113" s="69" t="s">
        <v>113</v>
      </c>
      <c r="B113" s="427" t="str">
        <f>IF(OR('2a.  Simple Form Data Entry'!D52="Y",'2a.  Simple Form Data Entry'!D54="Y"),CONCATENATE('2a.  Simple Form Data Entry'!E202,'2a.  Simple Form Data Entry'!E203),"This transaction does not require the use of fund balance or reallocated grant funding.")</f>
        <v>This transaction does not require the use of fund balance or reallocated grant funding.</v>
      </c>
      <c r="C113" s="427"/>
      <c r="D113" s="427"/>
      <c r="E113" s="427"/>
      <c r="F113" s="427"/>
      <c r="G113" s="427"/>
      <c r="H113" s="427"/>
      <c r="I113" s="427"/>
      <c r="J113" s="427"/>
      <c r="K113" s="427"/>
      <c r="L113" s="427"/>
      <c r="M113" s="427"/>
      <c r="N113" s="427"/>
      <c r="O113" s="427"/>
      <c r="P113" s="427"/>
      <c r="Q113" s="427"/>
      <c r="R113" s="427"/>
      <c r="S113" s="427"/>
      <c r="T113" s="5"/>
    </row>
    <row r="114" spans="1:20" ht="28.5" customHeight="1">
      <c r="A114" s="67" t="s">
        <v>114</v>
      </c>
      <c r="B114" s="416" t="str">
        <f>IF('2a.  Simple Form Data Entry'!F164="Y",'2a.  Simple Form Data Entry'!C193,CONCATENATE('2a.  Simple Form Data Entry'!C194,'2a.  Simple Form Data Entry'!C195,'2a.  Simple Form Data Entry'!C196,'2a.  Simple Form Data Entry'!C197,'2a.  Simple Form Data Entry'!C198))</f>
        <v>Until additional costs are determined in October the fiscal note expenditures associated with this sale are limited to transaction costs.  As mentioned in the transmittal letter and property summary the additional expenditures will include replacement lease costs, move costs and tenant improvement costs along with customer service and capacity facility improvements at the nearby Archives building.</v>
      </c>
      <c r="C114" s="416"/>
      <c r="D114" s="416"/>
      <c r="E114" s="416"/>
      <c r="F114" s="416"/>
      <c r="G114" s="416"/>
      <c r="H114" s="416"/>
      <c r="I114" s="416"/>
      <c r="J114" s="416"/>
      <c r="K114" s="416"/>
      <c r="L114" s="416"/>
      <c r="M114" s="416"/>
      <c r="N114" s="416"/>
      <c r="O114" s="416"/>
      <c r="P114" s="416"/>
      <c r="Q114" s="416"/>
      <c r="R114" s="416"/>
      <c r="S114" s="416"/>
      <c r="T114" s="5"/>
    </row>
    <row r="115" spans="1:20" ht="16.5" customHeight="1">
      <c r="A115" s="67" t="s">
        <v>118</v>
      </c>
      <c r="B115" s="415" t="s">
        <v>111</v>
      </c>
      <c r="C115" s="415"/>
      <c r="D115" s="415"/>
      <c r="E115" s="415"/>
      <c r="F115" s="415"/>
      <c r="G115" s="415"/>
      <c r="H115" s="415"/>
      <c r="I115" s="415"/>
      <c r="J115" s="415"/>
      <c r="K115" s="415"/>
      <c r="L115" s="415"/>
      <c r="M115" s="415"/>
      <c r="N115" s="415"/>
      <c r="O115" s="415"/>
      <c r="P115" s="415"/>
      <c r="Q115" s="415"/>
      <c r="R115" s="415"/>
      <c r="S115" s="415"/>
      <c r="T115" s="5"/>
    </row>
    <row r="116" spans="1:19" ht="14.25" customHeight="1">
      <c r="A116" s="67"/>
      <c r="B116" s="414" t="str">
        <f>'2a.  Simple Form Data Entry'!C172</f>
        <v>Legislation that uses a portion of the sales proceeds for replacement leased space and TI's is being submitted under separate cover.</v>
      </c>
      <c r="C116" s="414"/>
      <c r="D116" s="414"/>
      <c r="E116" s="414"/>
      <c r="F116" s="414"/>
      <c r="G116" s="414"/>
      <c r="H116" s="414"/>
      <c r="I116" s="414"/>
      <c r="J116" s="414"/>
      <c r="K116" s="414"/>
      <c r="L116" s="414"/>
      <c r="M116" s="414"/>
      <c r="N116" s="414"/>
      <c r="O116" s="414"/>
      <c r="P116" s="414"/>
      <c r="Q116" s="414"/>
      <c r="R116" s="414"/>
      <c r="S116" s="414"/>
    </row>
    <row r="117" spans="1:19" ht="13.5">
      <c r="A117" s="67"/>
      <c r="B117" s="414" t="str">
        <f>'2a.  Simple Form Data Entry'!C173</f>
        <v>Legislation that uses a portion of the sales proceeds for a capital improvement project in the Archives Building is being submitted under separate cover.</v>
      </c>
      <c r="C117" s="414"/>
      <c r="D117" s="414"/>
      <c r="E117" s="414"/>
      <c r="F117" s="414"/>
      <c r="G117" s="414"/>
      <c r="H117" s="414"/>
      <c r="I117" s="414"/>
      <c r="J117" s="414"/>
      <c r="K117" s="414"/>
      <c r="L117" s="414"/>
      <c r="M117" s="414"/>
      <c r="N117" s="414"/>
      <c r="O117" s="414"/>
      <c r="P117" s="414"/>
      <c r="Q117" s="414"/>
      <c r="R117" s="414"/>
      <c r="S117" s="414"/>
    </row>
    <row r="118" spans="1:19" ht="12.75" customHeight="1">
      <c r="A118" s="67"/>
      <c r="B118" s="414" t="str">
        <f>'2a.  Simple Form Data Entry'!C174</f>
        <v>- This sale will result in annual operating cost savings to KC from no longer maintaining this property of approximately $70,000 for supplies, services, and fees.</v>
      </c>
      <c r="C118" s="414"/>
      <c r="D118" s="414"/>
      <c r="E118" s="414"/>
      <c r="F118" s="414"/>
      <c r="G118" s="414"/>
      <c r="H118" s="414"/>
      <c r="I118" s="414"/>
      <c r="J118" s="414"/>
      <c r="K118" s="414"/>
      <c r="L118" s="414"/>
      <c r="M118" s="414"/>
      <c r="N118" s="414"/>
      <c r="O118" s="414"/>
      <c r="P118" s="414"/>
      <c r="Q118" s="414"/>
      <c r="R118" s="414"/>
      <c r="S118" s="414"/>
    </row>
    <row r="119" spans="1:19" ht="15" customHeight="1">
      <c r="A119" s="67"/>
      <c r="B119" s="414"/>
      <c r="C119" s="414"/>
      <c r="D119" s="414"/>
      <c r="E119" s="414"/>
      <c r="F119" s="414"/>
      <c r="G119" s="414"/>
      <c r="H119" s="414"/>
      <c r="I119" s="414"/>
      <c r="J119" s="414"/>
      <c r="K119" s="414"/>
      <c r="L119" s="414"/>
      <c r="M119" s="414"/>
      <c r="N119" s="414"/>
      <c r="O119" s="414"/>
      <c r="P119" s="414"/>
      <c r="Q119" s="414"/>
      <c r="R119" s="414"/>
      <c r="S119" s="414"/>
    </row>
    <row r="120" spans="1:20" ht="13.5">
      <c r="A120" s="67"/>
      <c r="B120" s="414"/>
      <c r="C120" s="414"/>
      <c r="D120" s="414"/>
      <c r="E120" s="414"/>
      <c r="F120" s="414"/>
      <c r="G120" s="414"/>
      <c r="H120" s="414"/>
      <c r="I120" s="414"/>
      <c r="J120" s="414"/>
      <c r="K120" s="414"/>
      <c r="L120" s="414"/>
      <c r="M120" s="414"/>
      <c r="N120" s="414"/>
      <c r="O120" s="414"/>
      <c r="P120" s="414"/>
      <c r="Q120" s="414"/>
      <c r="R120" s="414"/>
      <c r="S120" s="414"/>
      <c r="T120" s="5"/>
    </row>
    <row r="121" spans="1:19" ht="13.5">
      <c r="A121" s="67"/>
      <c r="B121" s="414"/>
      <c r="C121" s="414"/>
      <c r="D121" s="414"/>
      <c r="E121" s="414"/>
      <c r="F121" s="414"/>
      <c r="G121" s="414"/>
      <c r="H121" s="414"/>
      <c r="I121" s="414"/>
      <c r="J121" s="414"/>
      <c r="K121" s="414"/>
      <c r="L121" s="414"/>
      <c r="M121" s="414"/>
      <c r="N121" s="414"/>
      <c r="O121" s="414"/>
      <c r="P121" s="414"/>
      <c r="Q121" s="414"/>
      <c r="R121" s="414"/>
      <c r="S121" s="414"/>
    </row>
    <row r="122" spans="1:19" ht="13.5">
      <c r="A122" t="str">
        <f>IF('2a.  Simple Form Data Entry'!C178=""," ","6.")</f>
        <v xml:space="preserve"> </v>
      </c>
      <c r="B122" s="414"/>
      <c r="C122" s="414"/>
      <c r="D122" s="414"/>
      <c r="E122" s="414"/>
      <c r="F122" s="414"/>
      <c r="G122" s="414"/>
      <c r="H122" s="414"/>
      <c r="I122" s="414"/>
      <c r="J122" s="414"/>
      <c r="K122" s="414"/>
      <c r="L122" s="414"/>
      <c r="M122" s="414"/>
      <c r="N122" s="414"/>
      <c r="O122" s="414"/>
      <c r="P122" s="414"/>
      <c r="Q122" s="414"/>
      <c r="R122" s="414"/>
      <c r="S122" s="414"/>
    </row>
    <row r="123" spans="1:19" ht="13.5">
      <c r="A123" s="69"/>
      <c r="B123" s="414"/>
      <c r="C123" s="414"/>
      <c r="D123" s="414"/>
      <c r="E123" s="414"/>
      <c r="F123" s="414"/>
      <c r="G123" s="414"/>
      <c r="H123" s="414"/>
      <c r="I123" s="414"/>
      <c r="J123" s="414"/>
      <c r="K123" s="414"/>
      <c r="L123" s="414"/>
      <c r="M123" s="414"/>
      <c r="N123" s="414"/>
      <c r="O123" s="414"/>
      <c r="P123" s="414"/>
      <c r="Q123" s="414"/>
      <c r="R123" s="414"/>
      <c r="S123" s="414"/>
    </row>
    <row r="124" spans="1:19" ht="13.5">
      <c r="A124" s="69"/>
      <c r="B124" s="414"/>
      <c r="C124" s="414"/>
      <c r="D124" s="414"/>
      <c r="E124" s="414"/>
      <c r="F124" s="414"/>
      <c r="G124" s="414"/>
      <c r="H124" s="414"/>
      <c r="I124" s="414"/>
      <c r="J124" s="414"/>
      <c r="K124" s="414"/>
      <c r="L124" s="414"/>
      <c r="M124" s="414"/>
      <c r="N124" s="414"/>
      <c r="O124" s="414"/>
      <c r="P124" s="414"/>
      <c r="Q124" s="414"/>
      <c r="R124" s="414"/>
      <c r="S124" s="414"/>
    </row>
    <row r="125" spans="1:6" ht="13.5">
      <c r="A125" s="69"/>
      <c r="D125" s="53"/>
      <c r="E125" s="49"/>
      <c r="F125" s="49"/>
    </row>
    <row r="126" spans="4:6" ht="12.75">
      <c r="D126" s="53"/>
      <c r="E126" s="49"/>
      <c r="F126" s="49"/>
    </row>
    <row r="127" spans="3:6" ht="12.75">
      <c r="C127" s="52"/>
      <c r="D127" s="53"/>
      <c r="E127" s="49"/>
      <c r="F127" s="49"/>
    </row>
  </sheetData>
  <mergeCells count="82">
    <mergeCell ref="B88:C88"/>
    <mergeCell ref="B90:C90"/>
    <mergeCell ref="A73:C73"/>
    <mergeCell ref="A83:C83"/>
    <mergeCell ref="A99:C100"/>
    <mergeCell ref="B77:C77"/>
    <mergeCell ref="B87:C87"/>
    <mergeCell ref="A4:S4"/>
    <mergeCell ref="L8:O8"/>
    <mergeCell ref="L9:O9"/>
    <mergeCell ref="A8:B8"/>
    <mergeCell ref="A9:B9"/>
    <mergeCell ref="F8:G8"/>
    <mergeCell ref="F9:G9"/>
    <mergeCell ref="C6:J6"/>
    <mergeCell ref="A6:B6"/>
    <mergeCell ref="C5:S5"/>
    <mergeCell ref="A5:B5"/>
    <mergeCell ref="A7:B7"/>
    <mergeCell ref="C7:J7"/>
    <mergeCell ref="A1:S1"/>
    <mergeCell ref="A95:S95"/>
    <mergeCell ref="B49:C49"/>
    <mergeCell ref="B50:C50"/>
    <mergeCell ref="A3:S3"/>
    <mergeCell ref="B57:C57"/>
    <mergeCell ref="B58:C58"/>
    <mergeCell ref="A15:S15"/>
    <mergeCell ref="B89:C89"/>
    <mergeCell ref="B60:C60"/>
    <mergeCell ref="B78:C78"/>
    <mergeCell ref="A19:S19"/>
    <mergeCell ref="E17:G17"/>
    <mergeCell ref="A17:D17"/>
    <mergeCell ref="B70:C70"/>
    <mergeCell ref="C10:S11"/>
    <mergeCell ref="B115:S115"/>
    <mergeCell ref="B114:S114"/>
    <mergeCell ref="D99:D100"/>
    <mergeCell ref="E99:E100"/>
    <mergeCell ref="G99:G100"/>
    <mergeCell ref="R101:S101"/>
    <mergeCell ref="R102:S102"/>
    <mergeCell ref="R99:S100"/>
    <mergeCell ref="B111:S111"/>
    <mergeCell ref="B112:S112"/>
    <mergeCell ref="B113:S113"/>
    <mergeCell ref="R103:S103"/>
    <mergeCell ref="R104:S104"/>
    <mergeCell ref="H99:H100"/>
    <mergeCell ref="B110:S110"/>
    <mergeCell ref="R105:S105"/>
    <mergeCell ref="B123:S123"/>
    <mergeCell ref="B124:S124"/>
    <mergeCell ref="B116:S116"/>
    <mergeCell ref="B117:S117"/>
    <mergeCell ref="B119:S119"/>
    <mergeCell ref="B120:S120"/>
    <mergeCell ref="B121:S121"/>
    <mergeCell ref="B122:S122"/>
    <mergeCell ref="B118:S118"/>
    <mergeCell ref="R106:S106"/>
    <mergeCell ref="R107:S107"/>
    <mergeCell ref="A35:C35"/>
    <mergeCell ref="A44:C44"/>
    <mergeCell ref="A53:C53"/>
    <mergeCell ref="A63:C63"/>
    <mergeCell ref="B41:C41"/>
    <mergeCell ref="B48:C48"/>
    <mergeCell ref="F99:F100"/>
    <mergeCell ref="L99:L100"/>
    <mergeCell ref="B67:C67"/>
    <mergeCell ref="B68:C68"/>
    <mergeCell ref="B59:C59"/>
    <mergeCell ref="B69:C69"/>
    <mergeCell ref="B79:C79"/>
    <mergeCell ref="B80:C80"/>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5"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3"/>
  <sheetViews>
    <sheetView showGridLines="0" zoomScale="80" zoomScaleNormal="80" workbookViewId="0" topLeftCell="A13">
      <selection activeCell="G39" sqref="G39"/>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57" t="s">
        <v>126</v>
      </c>
      <c r="D2" s="357"/>
      <c r="E2" s="357"/>
      <c r="F2" s="357"/>
      <c r="G2" s="357"/>
      <c r="H2" s="357"/>
      <c r="I2" s="357"/>
      <c r="J2" s="357"/>
      <c r="K2" s="357"/>
      <c r="L2" s="357"/>
      <c r="M2" s="357"/>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149</v>
      </c>
      <c r="D10" s="235"/>
      <c r="E10" s="235"/>
      <c r="F10" s="235"/>
      <c r="G10" s="138"/>
      <c r="H10" s="139"/>
      <c r="I10" s="139"/>
      <c r="J10" s="139"/>
      <c r="K10" s="139"/>
      <c r="L10" s="139"/>
      <c r="M10" s="140"/>
      <c r="N10" s="116"/>
      <c r="O10" s="211"/>
    </row>
    <row r="11" spans="2:15" ht="15" thickBot="1">
      <c r="B11" s="210"/>
      <c r="C11" s="237" t="s">
        <v>0</v>
      </c>
      <c r="D11" s="369" t="s">
        <v>76</v>
      </c>
      <c r="E11" s="369"/>
      <c r="F11" s="370"/>
      <c r="G11" s="138"/>
      <c r="H11" s="139"/>
      <c r="I11" s="139"/>
      <c r="J11" s="139"/>
      <c r="K11" s="139"/>
      <c r="L11" s="139"/>
      <c r="M11" s="140"/>
      <c r="N11" s="116"/>
      <c r="O11" s="212"/>
    </row>
    <row r="12" spans="2:15" ht="15" thickBot="1">
      <c r="B12" s="210"/>
      <c r="C12" s="238" t="s">
        <v>1</v>
      </c>
      <c r="D12" s="371" t="s">
        <v>75</v>
      </c>
      <c r="E12" s="371"/>
      <c r="F12" s="372"/>
      <c r="G12" s="138"/>
      <c r="H12" s="139"/>
      <c r="I12" s="139"/>
      <c r="J12" s="139"/>
      <c r="K12" s="139"/>
      <c r="L12" s="139"/>
      <c r="M12" s="140"/>
      <c r="N12" s="116"/>
      <c r="O12" s="213"/>
    </row>
    <row r="13" spans="2:15" ht="15" thickBot="1">
      <c r="B13" s="210"/>
      <c r="C13" s="238" t="s">
        <v>10</v>
      </c>
      <c r="D13" s="371" t="s">
        <v>74</v>
      </c>
      <c r="E13" s="371"/>
      <c r="F13" s="372"/>
      <c r="G13" s="138"/>
      <c r="H13" s="139"/>
      <c r="I13" s="139"/>
      <c r="J13" s="139"/>
      <c r="K13" s="139"/>
      <c r="L13" s="139"/>
      <c r="M13" s="140"/>
      <c r="N13" s="116"/>
      <c r="O13" s="214"/>
    </row>
    <row r="14" spans="2:15" ht="15" thickBot="1">
      <c r="B14" s="210"/>
      <c r="C14" s="238" t="s">
        <v>9</v>
      </c>
      <c r="D14" s="373" t="s">
        <v>73</v>
      </c>
      <c r="E14" s="371"/>
      <c r="F14" s="372"/>
      <c r="G14" s="138"/>
      <c r="H14" s="139"/>
      <c r="I14" s="139"/>
      <c r="J14" s="139"/>
      <c r="K14" s="139"/>
      <c r="L14" s="139"/>
      <c r="M14" s="140"/>
      <c r="N14" s="116"/>
      <c r="O14" s="213"/>
    </row>
    <row r="15" spans="2:15" ht="15" thickBot="1">
      <c r="B15" s="210"/>
      <c r="C15" s="239" t="s">
        <v>2</v>
      </c>
      <c r="D15" s="371" t="s">
        <v>72</v>
      </c>
      <c r="E15" s="371"/>
      <c r="F15" s="372"/>
      <c r="G15" s="333"/>
      <c r="H15" s="139"/>
      <c r="I15" s="139"/>
      <c r="J15" s="139"/>
      <c r="K15" s="139"/>
      <c r="L15" s="139"/>
      <c r="M15" s="140"/>
      <c r="N15" s="116"/>
      <c r="O15" s="214"/>
    </row>
    <row r="16" spans="2:15" ht="17.25" customHeight="1" thickBot="1">
      <c r="B16" s="210"/>
      <c r="C16" s="239" t="s">
        <v>8</v>
      </c>
      <c r="D16" s="371" t="s">
        <v>103</v>
      </c>
      <c r="E16" s="371"/>
      <c r="F16" s="240"/>
      <c r="G16" s="187"/>
      <c r="H16" s="117"/>
      <c r="I16" s="117"/>
      <c r="J16" s="118"/>
      <c r="K16" s="118"/>
      <c r="L16" s="118"/>
      <c r="M16" s="118"/>
      <c r="N16" s="118"/>
      <c r="O16" s="214"/>
    </row>
    <row r="17" spans="2:15" ht="15" customHeight="1" thickBot="1">
      <c r="B17" s="210"/>
      <c r="C17" s="241" t="s">
        <v>16</v>
      </c>
      <c r="D17" s="371" t="s">
        <v>69</v>
      </c>
      <c r="E17" s="371"/>
      <c r="F17" s="372"/>
      <c r="G17" s="141"/>
      <c r="H17" s="117"/>
      <c r="I17" s="117"/>
      <c r="J17" s="118"/>
      <c r="K17" s="118"/>
      <c r="L17" s="118"/>
      <c r="M17" s="118"/>
      <c r="N17" s="118"/>
      <c r="O17" s="211"/>
    </row>
    <row r="18" spans="2:15" ht="15" thickBot="1">
      <c r="B18" s="210"/>
      <c r="C18" s="242" t="s">
        <v>27</v>
      </c>
      <c r="D18" s="369" t="s">
        <v>70</v>
      </c>
      <c r="E18" s="369"/>
      <c r="F18" s="370"/>
      <c r="G18" s="142"/>
      <c r="H18" s="117"/>
      <c r="I18" s="117"/>
      <c r="J18" s="118"/>
      <c r="K18" s="118"/>
      <c r="L18" s="118"/>
      <c r="M18" s="118"/>
      <c r="N18" s="118"/>
      <c r="O18" s="211"/>
    </row>
    <row r="19" spans="2:16" ht="15" customHeight="1" thickBot="1">
      <c r="B19" s="210"/>
      <c r="C19" s="242" t="s">
        <v>38</v>
      </c>
      <c r="D19" s="369" t="s">
        <v>137</v>
      </c>
      <c r="E19" s="369"/>
      <c r="F19" s="370"/>
      <c r="G19" s="188">
        <v>2015</v>
      </c>
      <c r="H19" s="117"/>
      <c r="I19" s="117"/>
      <c r="J19" s="118"/>
      <c r="K19" s="118"/>
      <c r="L19" s="118"/>
      <c r="M19" s="118"/>
      <c r="N19" s="118"/>
      <c r="O19" s="211"/>
      <c r="P19" s="215"/>
    </row>
    <row r="20" spans="2:15" ht="29.25" thickBot="1">
      <c r="B20" s="210"/>
      <c r="C20" s="243"/>
      <c r="D20" s="244"/>
      <c r="E20" s="244"/>
      <c r="F20" s="244"/>
      <c r="G20" s="361" t="s">
        <v>34</v>
      </c>
      <c r="H20" s="361"/>
      <c r="I20" s="361"/>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67" t="s">
        <v>125</v>
      </c>
      <c r="D36" s="367"/>
      <c r="E36" s="367"/>
      <c r="F36" s="367"/>
      <c r="G36" s="367"/>
      <c r="H36" s="367"/>
      <c r="I36" s="367"/>
      <c r="J36" s="367"/>
      <c r="K36" s="367"/>
      <c r="L36" s="367"/>
      <c r="M36" s="367"/>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141</v>
      </c>
      <c r="D39" s="387" t="s">
        <v>142</v>
      </c>
      <c r="E39" s="387"/>
      <c r="F39" s="387"/>
      <c r="G39" s="195" t="s">
        <v>44</v>
      </c>
      <c r="H39" s="119"/>
      <c r="I39" s="119"/>
      <c r="J39" s="121"/>
      <c r="K39" s="121"/>
      <c r="L39" s="121"/>
      <c r="M39" s="121"/>
      <c r="N39" s="121"/>
      <c r="O39" s="211"/>
    </row>
    <row r="40" spans="2:15" ht="28.5" customHeight="1" thickBot="1">
      <c r="B40" s="210"/>
      <c r="C40" s="249" t="s">
        <v>36</v>
      </c>
      <c r="D40" s="377" t="s">
        <v>77</v>
      </c>
      <c r="E40" s="377"/>
      <c r="F40" s="378"/>
      <c r="G40" s="297"/>
      <c r="H40" s="119"/>
      <c r="I40" s="119"/>
      <c r="J40" s="121"/>
      <c r="K40" s="121"/>
      <c r="L40" s="121"/>
      <c r="M40" s="121"/>
      <c r="N40" s="121"/>
      <c r="O40" s="211"/>
    </row>
    <row r="41" spans="2:15" ht="27" customHeight="1" thickBot="1">
      <c r="B41" s="210"/>
      <c r="C41" s="249" t="s">
        <v>37</v>
      </c>
      <c r="D41" s="377" t="s">
        <v>78</v>
      </c>
      <c r="E41" s="377"/>
      <c r="F41" s="378"/>
      <c r="G41" s="297"/>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81" t="s">
        <v>134</v>
      </c>
      <c r="E43" s="382"/>
      <c r="F43" s="382"/>
      <c r="G43" s="382"/>
      <c r="H43" s="382"/>
      <c r="I43" s="383"/>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4" t="s">
        <v>99</v>
      </c>
      <c r="D48" s="384"/>
      <c r="E48" s="384"/>
      <c r="F48" s="384"/>
      <c r="G48" s="384"/>
      <c r="H48" s="384"/>
      <c r="I48" s="384"/>
      <c r="J48" s="384"/>
      <c r="K48" s="384"/>
      <c r="L48" s="384"/>
      <c r="M48" s="384"/>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68" t="s">
        <v>20</v>
      </c>
      <c r="F57" s="368"/>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c r="D58" s="158" t="s">
        <v>50</v>
      </c>
      <c r="E58" s="379"/>
      <c r="F58" s="380"/>
      <c r="G58" s="151"/>
      <c r="H58" s="151"/>
      <c r="I58" s="151"/>
      <c r="J58" s="152"/>
      <c r="K58" s="152"/>
      <c r="L58" s="152"/>
      <c r="M58" s="152"/>
      <c r="N58" s="193"/>
      <c r="O58" s="211"/>
    </row>
    <row r="59" spans="2:15" ht="15" thickBot="1">
      <c r="B59" s="210"/>
      <c r="C59" s="157"/>
      <c r="D59" s="158" t="s">
        <v>50</v>
      </c>
      <c r="E59" s="149"/>
      <c r="F59" s="150"/>
      <c r="G59" s="151"/>
      <c r="H59" s="151"/>
      <c r="I59" s="152"/>
      <c r="J59" s="152"/>
      <c r="K59" s="152"/>
      <c r="L59" s="152"/>
      <c r="M59" s="152"/>
      <c r="N59" s="193"/>
      <c r="O59" s="211"/>
    </row>
    <row r="60" spans="2:15" ht="15" thickBot="1">
      <c r="B60" s="210"/>
      <c r="C60" s="157"/>
      <c r="D60" s="158" t="s">
        <v>50</v>
      </c>
      <c r="E60" s="149"/>
      <c r="F60" s="150"/>
      <c r="G60" s="151"/>
      <c r="H60" s="151"/>
      <c r="I60" s="152"/>
      <c r="J60" s="152"/>
      <c r="K60" s="152"/>
      <c r="L60" s="152"/>
      <c r="M60" s="152"/>
      <c r="N60" s="193"/>
      <c r="O60" s="211"/>
    </row>
    <row r="61" spans="2:15" ht="15" thickBot="1">
      <c r="B61" s="210"/>
      <c r="C61" s="157"/>
      <c r="D61" s="158" t="s">
        <v>50</v>
      </c>
      <c r="E61" s="149"/>
      <c r="F61" s="150"/>
      <c r="G61" s="151"/>
      <c r="H61" s="151"/>
      <c r="I61" s="152"/>
      <c r="J61" s="152"/>
      <c r="K61" s="152"/>
      <c r="L61" s="152"/>
      <c r="M61" s="152"/>
      <c r="N61" s="193"/>
      <c r="O61" s="211"/>
    </row>
    <row r="62" spans="2:15" ht="15" thickBot="1">
      <c r="B62" s="210"/>
      <c r="C62" s="157"/>
      <c r="D62" s="158" t="s">
        <v>50</v>
      </c>
      <c r="E62" s="149"/>
      <c r="F62" s="150"/>
      <c r="G62" s="151"/>
      <c r="H62" s="151"/>
      <c r="I62" s="152"/>
      <c r="J62" s="152"/>
      <c r="K62" s="152"/>
      <c r="L62" s="152"/>
      <c r="M62" s="152"/>
      <c r="N62" s="193"/>
      <c r="O62" s="211"/>
    </row>
    <row r="63" spans="2:15" ht="15" thickBot="1">
      <c r="B63" s="210"/>
      <c r="C63" s="157"/>
      <c r="D63" s="158" t="s">
        <v>50</v>
      </c>
      <c r="E63" s="149"/>
      <c r="F63" s="150"/>
      <c r="G63" s="151"/>
      <c r="H63" s="151"/>
      <c r="I63" s="152"/>
      <c r="J63" s="152"/>
      <c r="K63" s="152"/>
      <c r="L63" s="152"/>
      <c r="M63" s="152"/>
      <c r="N63" s="193"/>
      <c r="O63" s="211"/>
    </row>
    <row r="64" spans="2:15" ht="13.5" thickBot="1">
      <c r="B64" s="210"/>
      <c r="C64" s="136"/>
      <c r="D64" s="136"/>
      <c r="E64" s="136"/>
      <c r="F64" s="136"/>
      <c r="G64" s="136"/>
      <c r="H64" s="136"/>
      <c r="I64" s="136"/>
      <c r="J64" s="137"/>
      <c r="K64" s="124"/>
      <c r="L64" s="124"/>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5" t="s">
        <v>84</v>
      </c>
      <c r="D68" s="386"/>
      <c r="E68" s="386"/>
      <c r="F68" s="386"/>
      <c r="G68" s="386"/>
      <c r="H68" s="386"/>
      <c r="I68" s="386"/>
      <c r="J68" s="386"/>
      <c r="K68" s="386"/>
      <c r="L68" s="386"/>
      <c r="M68" s="386"/>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58"/>
      <c r="D69" s="358"/>
      <c r="E69" s="358"/>
      <c r="F69" s="358"/>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77" t="s">
        <v>85</v>
      </c>
      <c r="F71" s="377"/>
      <c r="G71" s="377"/>
      <c r="H71" s="377"/>
      <c r="I71" s="377"/>
      <c r="J71" s="377"/>
      <c r="K71" s="377"/>
      <c r="L71" s="377"/>
      <c r="M71" s="377"/>
      <c r="N71" s="180"/>
      <c r="O71" s="211"/>
    </row>
    <row r="72" spans="2:15" ht="13.5" customHeight="1">
      <c r="B72" s="210"/>
      <c r="C72" s="268" t="s">
        <v>25</v>
      </c>
      <c r="D72" s="269"/>
      <c r="E72" s="362" t="s">
        <v>86</v>
      </c>
      <c r="F72" s="362"/>
      <c r="G72" s="362"/>
      <c r="H72" s="362"/>
      <c r="I72" s="362"/>
      <c r="J72" s="362"/>
      <c r="K72" s="362"/>
      <c r="L72" s="362"/>
      <c r="M72" s="362"/>
      <c r="N72" s="181"/>
      <c r="O72" s="211"/>
    </row>
    <row r="73" spans="2:15" ht="14.25">
      <c r="B73" s="210"/>
      <c r="C73" s="268" t="s">
        <v>53</v>
      </c>
      <c r="D73" s="269"/>
      <c r="E73" s="362" t="s">
        <v>87</v>
      </c>
      <c r="F73" s="342"/>
      <c r="G73" s="342"/>
      <c r="H73" s="342"/>
      <c r="I73" s="342"/>
      <c r="J73" s="342"/>
      <c r="K73" s="342"/>
      <c r="L73" s="342"/>
      <c r="M73" s="342"/>
      <c r="N73" s="179"/>
      <c r="O73" s="211"/>
    </row>
    <row r="74" spans="2:15" ht="14.25">
      <c r="B74" s="210"/>
      <c r="C74" s="375" t="s">
        <v>55</v>
      </c>
      <c r="D74" s="375"/>
      <c r="E74" s="362" t="s">
        <v>88</v>
      </c>
      <c r="F74" s="342"/>
      <c r="G74" s="342"/>
      <c r="H74" s="342"/>
      <c r="I74" s="342"/>
      <c r="J74" s="342"/>
      <c r="K74" s="342"/>
      <c r="L74" s="342"/>
      <c r="M74" s="342"/>
      <c r="N74" s="179"/>
      <c r="O74" s="211"/>
    </row>
    <row r="75" spans="2:15" ht="14.25" customHeight="1">
      <c r="B75" s="210"/>
      <c r="C75" s="374" t="s">
        <v>56</v>
      </c>
      <c r="D75" s="374"/>
      <c r="E75" s="362" t="s">
        <v>89</v>
      </c>
      <c r="F75" s="362"/>
      <c r="G75" s="362"/>
      <c r="H75" s="362"/>
      <c r="I75" s="362"/>
      <c r="J75" s="362"/>
      <c r="K75" s="362"/>
      <c r="L75" s="362"/>
      <c r="M75" s="362"/>
      <c r="N75" s="181"/>
      <c r="O75" s="211"/>
    </row>
    <row r="76" spans="2:15" ht="14.25">
      <c r="B76" s="210"/>
      <c r="C76" s="375" t="s">
        <v>57</v>
      </c>
      <c r="D76" s="375"/>
      <c r="E76" s="362"/>
      <c r="F76" s="342"/>
      <c r="G76" s="342"/>
      <c r="H76" s="342"/>
      <c r="I76" s="342"/>
      <c r="J76" s="342"/>
      <c r="K76" s="342"/>
      <c r="L76" s="342"/>
      <c r="M76" s="342"/>
      <c r="N76" s="179"/>
      <c r="O76" s="211"/>
    </row>
    <row r="77" spans="2:15" ht="15" customHeight="1">
      <c r="B77" s="210"/>
      <c r="C77" s="376" t="s">
        <v>26</v>
      </c>
      <c r="D77" s="376"/>
      <c r="E77" s="362" t="s">
        <v>90</v>
      </c>
      <c r="F77" s="342"/>
      <c r="G77" s="342"/>
      <c r="H77" s="342"/>
      <c r="I77" s="342"/>
      <c r="J77" s="342"/>
      <c r="K77" s="342"/>
      <c r="L77" s="342"/>
      <c r="M77" s="342"/>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c r="F80" s="121"/>
      <c r="G80" s="243" t="s">
        <v>11</v>
      </c>
      <c r="H80" s="119"/>
      <c r="I80" s="159" t="s">
        <v>50</v>
      </c>
      <c r="J80" s="121"/>
      <c r="K80" s="121"/>
      <c r="L80" s="121"/>
      <c r="M80" s="121"/>
      <c r="N80" s="121"/>
      <c r="O80" s="211"/>
    </row>
    <row r="81" spans="2:15" ht="43.5" thickBot="1">
      <c r="B81" s="210"/>
      <c r="C81" s="348" t="s">
        <v>40</v>
      </c>
      <c r="D81" s="348"/>
      <c r="E81" s="349" t="s">
        <v>22</v>
      </c>
      <c r="F81" s="349"/>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59" t="s">
        <v>55</v>
      </c>
      <c r="D85" s="360"/>
      <c r="E85" s="153"/>
      <c r="F85" s="154"/>
      <c r="G85" s="155"/>
      <c r="H85" s="151"/>
      <c r="I85" s="152"/>
      <c r="J85" s="151"/>
      <c r="K85" s="151"/>
      <c r="L85" s="151"/>
      <c r="M85" s="151"/>
      <c r="N85" s="193"/>
      <c r="O85" s="211"/>
    </row>
    <row r="86" spans="2:15" ht="15" customHeight="1" thickBot="1">
      <c r="B86" s="210"/>
      <c r="C86" s="363" t="s">
        <v>56</v>
      </c>
      <c r="D86" s="364"/>
      <c r="E86" s="153"/>
      <c r="F86" s="154"/>
      <c r="G86" s="155"/>
      <c r="H86" s="151"/>
      <c r="I86" s="152"/>
      <c r="J86" s="151"/>
      <c r="K86" s="151"/>
      <c r="L86" s="151"/>
      <c r="M86" s="151"/>
      <c r="N86" s="193"/>
      <c r="O86" s="211"/>
    </row>
    <row r="87" spans="2:15" ht="14.25" customHeight="1" thickBot="1">
      <c r="B87" s="210"/>
      <c r="C87" s="359" t="s">
        <v>57</v>
      </c>
      <c r="D87" s="360"/>
      <c r="E87" s="153"/>
      <c r="F87" s="154"/>
      <c r="G87" s="155"/>
      <c r="H87" s="151"/>
      <c r="I87" s="152"/>
      <c r="J87" s="151"/>
      <c r="K87" s="151"/>
      <c r="L87" s="151"/>
      <c r="M87" s="151"/>
      <c r="N87" s="193"/>
      <c r="O87" s="211"/>
    </row>
    <row r="88" spans="2:15" ht="15" thickBot="1">
      <c r="B88" s="210"/>
      <c r="C88" s="365" t="s">
        <v>26</v>
      </c>
      <c r="D88" s="366"/>
      <c r="E88" s="153"/>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48" t="s">
        <v>40</v>
      </c>
      <c r="D92" s="348"/>
      <c r="E92" s="349" t="s">
        <v>22</v>
      </c>
      <c r="F92" s="349"/>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59" t="s">
        <v>55</v>
      </c>
      <c r="D96" s="360"/>
      <c r="E96" s="153"/>
      <c r="F96" s="154"/>
      <c r="G96" s="155"/>
      <c r="H96" s="151"/>
      <c r="I96" s="152"/>
      <c r="J96" s="151"/>
      <c r="K96" s="151"/>
      <c r="L96" s="151"/>
      <c r="M96" s="151"/>
      <c r="N96" s="193"/>
      <c r="O96" s="211"/>
    </row>
    <row r="97" spans="2:15" ht="15" thickBot="1">
      <c r="B97" s="210"/>
      <c r="C97" s="363" t="s">
        <v>56</v>
      </c>
      <c r="D97" s="364"/>
      <c r="E97" s="153"/>
      <c r="F97" s="154"/>
      <c r="G97" s="155"/>
      <c r="H97" s="151"/>
      <c r="I97" s="152"/>
      <c r="J97" s="151"/>
      <c r="K97" s="151"/>
      <c r="L97" s="151"/>
      <c r="M97" s="151"/>
      <c r="N97" s="193"/>
      <c r="O97" s="211"/>
    </row>
    <row r="98" spans="2:15" ht="15" thickBot="1">
      <c r="B98" s="210"/>
      <c r="C98" s="359" t="s">
        <v>57</v>
      </c>
      <c r="D98" s="360"/>
      <c r="E98" s="153"/>
      <c r="F98" s="154"/>
      <c r="G98" s="155"/>
      <c r="H98" s="151"/>
      <c r="I98" s="152"/>
      <c r="J98" s="151"/>
      <c r="K98" s="151"/>
      <c r="L98" s="151"/>
      <c r="M98" s="151"/>
      <c r="N98" s="193"/>
      <c r="O98" s="211"/>
    </row>
    <row r="99" spans="2:15" ht="15" thickBot="1">
      <c r="B99" s="210"/>
      <c r="C99" s="365" t="s">
        <v>26</v>
      </c>
      <c r="D99" s="366"/>
      <c r="E99" s="153"/>
      <c r="F99" s="154"/>
      <c r="G99" s="155"/>
      <c r="H99" s="151"/>
      <c r="I99" s="152"/>
      <c r="J99" s="151"/>
      <c r="K99" s="151"/>
      <c r="L99" s="151"/>
      <c r="M99" s="151"/>
      <c r="N99" s="193"/>
      <c r="O99" s="211"/>
    </row>
    <row r="100" spans="2:15" ht="14.25">
      <c r="B100" s="210"/>
      <c r="C100" s="119"/>
      <c r="D100" s="119"/>
      <c r="E100" s="119"/>
      <c r="F100" s="119"/>
      <c r="G100" s="119"/>
      <c r="H100" s="119"/>
      <c r="I100" s="119"/>
      <c r="J100" s="121"/>
      <c r="K100" s="121"/>
      <c r="L100" s="121"/>
      <c r="M100" s="121"/>
      <c r="N100" s="121"/>
      <c r="O100" s="211"/>
    </row>
    <row r="101" spans="2:15" ht="15.75" thickBot="1">
      <c r="B101" s="210"/>
      <c r="C101" s="272" t="s">
        <v>46</v>
      </c>
      <c r="D101" s="259"/>
      <c r="E101" s="121"/>
      <c r="F101" s="121"/>
      <c r="G101" s="119"/>
      <c r="H101" s="119"/>
      <c r="I101" s="119"/>
      <c r="J101" s="121"/>
      <c r="K101" s="121"/>
      <c r="L101" s="121"/>
      <c r="M101" s="121"/>
      <c r="N101" s="121"/>
      <c r="O101" s="211"/>
    </row>
    <row r="102" spans="2:15" ht="15" thickBot="1">
      <c r="B102" s="210"/>
      <c r="C102" s="243" t="s">
        <v>18</v>
      </c>
      <c r="D102" s="259"/>
      <c r="E102" s="156"/>
      <c r="F102" s="121"/>
      <c r="G102" s="243" t="s">
        <v>11</v>
      </c>
      <c r="H102" s="119"/>
      <c r="I102" s="160" t="s">
        <v>50</v>
      </c>
      <c r="J102" s="121"/>
      <c r="K102" s="121"/>
      <c r="L102" s="121"/>
      <c r="M102" s="121"/>
      <c r="N102" s="121"/>
      <c r="O102" s="211"/>
    </row>
    <row r="103" spans="2:15" ht="43.5" thickBot="1">
      <c r="B103" s="210"/>
      <c r="C103" s="348" t="s">
        <v>40</v>
      </c>
      <c r="D103" s="348"/>
      <c r="E103" s="349" t="s">
        <v>22</v>
      </c>
      <c r="F103" s="349"/>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thickBot="1">
      <c r="B104" s="210"/>
      <c r="C104" s="273" t="s">
        <v>21</v>
      </c>
      <c r="D104" s="274"/>
      <c r="E104" s="153"/>
      <c r="F104" s="154"/>
      <c r="G104" s="155"/>
      <c r="H104" s="151"/>
      <c r="I104" s="152"/>
      <c r="J104" s="151"/>
      <c r="K104" s="151"/>
      <c r="L104" s="151"/>
      <c r="M104" s="151"/>
      <c r="N104" s="193"/>
      <c r="O104" s="211"/>
    </row>
    <row r="105" spans="2:15" ht="15" thickBot="1">
      <c r="B105" s="210"/>
      <c r="C105" s="273" t="s">
        <v>25</v>
      </c>
      <c r="D105" s="274"/>
      <c r="E105" s="153"/>
      <c r="F105" s="154"/>
      <c r="G105" s="155"/>
      <c r="H105" s="151"/>
      <c r="I105" s="152"/>
      <c r="J105" s="151"/>
      <c r="K105" s="151"/>
      <c r="L105" s="151"/>
      <c r="M105" s="151"/>
      <c r="N105" s="193"/>
      <c r="O105" s="211"/>
    </row>
    <row r="106" spans="2:15" ht="15" thickBot="1">
      <c r="B106" s="210"/>
      <c r="C106" s="273" t="s">
        <v>53</v>
      </c>
      <c r="D106" s="274"/>
      <c r="E106" s="153"/>
      <c r="F106" s="154"/>
      <c r="G106" s="155"/>
      <c r="H106" s="151"/>
      <c r="I106" s="152"/>
      <c r="J106" s="151"/>
      <c r="K106" s="151"/>
      <c r="L106" s="151"/>
      <c r="M106" s="151"/>
      <c r="N106" s="193"/>
      <c r="O106" s="211"/>
    </row>
    <row r="107" spans="2:15" ht="15" thickBot="1">
      <c r="B107" s="210"/>
      <c r="C107" s="359" t="s">
        <v>55</v>
      </c>
      <c r="D107" s="360"/>
      <c r="E107" s="153"/>
      <c r="F107" s="154"/>
      <c r="G107" s="155"/>
      <c r="H107" s="151"/>
      <c r="I107" s="152"/>
      <c r="J107" s="151"/>
      <c r="K107" s="151"/>
      <c r="L107" s="151"/>
      <c r="M107" s="151"/>
      <c r="N107" s="193"/>
      <c r="O107" s="211"/>
    </row>
    <row r="108" spans="2:15" ht="15" thickBot="1">
      <c r="B108" s="210"/>
      <c r="C108" s="363" t="s">
        <v>56</v>
      </c>
      <c r="D108" s="364"/>
      <c r="E108" s="153"/>
      <c r="F108" s="154"/>
      <c r="G108" s="155"/>
      <c r="H108" s="151"/>
      <c r="I108" s="152"/>
      <c r="J108" s="151"/>
      <c r="K108" s="151"/>
      <c r="L108" s="151"/>
      <c r="M108" s="151"/>
      <c r="N108" s="193"/>
      <c r="O108" s="211"/>
    </row>
    <row r="109" spans="2:15" ht="15" thickBot="1">
      <c r="B109" s="210"/>
      <c r="C109" s="359" t="s">
        <v>57</v>
      </c>
      <c r="D109" s="360"/>
      <c r="E109" s="153"/>
      <c r="F109" s="154"/>
      <c r="G109" s="155"/>
      <c r="H109" s="151"/>
      <c r="I109" s="152"/>
      <c r="J109" s="151"/>
      <c r="K109" s="151"/>
      <c r="L109" s="151"/>
      <c r="M109" s="151"/>
      <c r="N109" s="193"/>
      <c r="O109" s="211"/>
    </row>
    <row r="110" spans="2:15" ht="15" thickBot="1">
      <c r="B110" s="210"/>
      <c r="C110" s="365" t="s">
        <v>26</v>
      </c>
      <c r="D110" s="366"/>
      <c r="E110" s="153"/>
      <c r="F110" s="154"/>
      <c r="G110" s="155"/>
      <c r="H110" s="151"/>
      <c r="I110" s="152"/>
      <c r="J110" s="151"/>
      <c r="K110" s="151"/>
      <c r="L110" s="151"/>
      <c r="M110" s="151"/>
      <c r="N110" s="193"/>
      <c r="O110" s="211"/>
    </row>
    <row r="111" spans="2:15" ht="14.25">
      <c r="B111" s="210"/>
      <c r="C111" s="119"/>
      <c r="D111" s="119"/>
      <c r="E111" s="119"/>
      <c r="F111" s="119"/>
      <c r="G111" s="119"/>
      <c r="H111" s="119"/>
      <c r="I111" s="119"/>
      <c r="J111" s="121"/>
      <c r="K111" s="121"/>
      <c r="L111" s="121"/>
      <c r="M111" s="121"/>
      <c r="N111" s="121"/>
      <c r="O111" s="211"/>
    </row>
    <row r="112" spans="2:15" ht="13.5" thickBot="1">
      <c r="B112" s="210"/>
      <c r="C112" s="275" t="s">
        <v>47</v>
      </c>
      <c r="D112" s="235"/>
      <c r="E112" s="116"/>
      <c r="F112" s="116"/>
      <c r="G112" s="125"/>
      <c r="H112" s="125"/>
      <c r="I112" s="125"/>
      <c r="J112" s="116"/>
      <c r="K112" s="116"/>
      <c r="L112" s="116"/>
      <c r="M112" s="116"/>
      <c r="N112" s="116"/>
      <c r="O112" s="211"/>
    </row>
    <row r="113" spans="2:15" ht="15" thickBot="1">
      <c r="B113" s="210"/>
      <c r="C113" s="276" t="s">
        <v>18</v>
      </c>
      <c r="D113" s="235"/>
      <c r="E113" s="172"/>
      <c r="F113" s="116"/>
      <c r="G113" s="243" t="s">
        <v>11</v>
      </c>
      <c r="H113" s="125"/>
      <c r="I113" s="173" t="s">
        <v>50</v>
      </c>
      <c r="J113" s="116"/>
      <c r="K113" s="116"/>
      <c r="L113" s="116"/>
      <c r="M113" s="116"/>
      <c r="N113" s="116"/>
      <c r="O113" s="211"/>
    </row>
    <row r="114" spans="2:15" ht="43.5" thickBot="1">
      <c r="B114" s="210"/>
      <c r="C114" s="348" t="s">
        <v>40</v>
      </c>
      <c r="D114" s="348"/>
      <c r="E114" s="349" t="s">
        <v>22</v>
      </c>
      <c r="F114" s="349"/>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thickBot="1">
      <c r="B115" s="210"/>
      <c r="C115" s="277" t="s">
        <v>21</v>
      </c>
      <c r="D115" s="278"/>
      <c r="E115" s="170"/>
      <c r="F115" s="171"/>
      <c r="G115" s="155"/>
      <c r="H115" s="151"/>
      <c r="I115" s="152"/>
      <c r="J115" s="151"/>
      <c r="K115" s="151"/>
      <c r="L115" s="151"/>
      <c r="M115" s="151"/>
      <c r="N115" s="193"/>
      <c r="O115" s="211"/>
    </row>
    <row r="116" spans="2:15" ht="15" thickBot="1">
      <c r="B116" s="210"/>
      <c r="C116" s="277" t="s">
        <v>25</v>
      </c>
      <c r="D116" s="278"/>
      <c r="E116" s="170"/>
      <c r="F116" s="171"/>
      <c r="G116" s="155"/>
      <c r="H116" s="151"/>
      <c r="I116" s="152"/>
      <c r="J116" s="151"/>
      <c r="K116" s="151"/>
      <c r="L116" s="151"/>
      <c r="M116" s="151"/>
      <c r="N116" s="193"/>
      <c r="O116" s="211"/>
    </row>
    <row r="117" spans="2:15" ht="15" thickBot="1">
      <c r="B117" s="210"/>
      <c r="C117" s="277" t="s">
        <v>53</v>
      </c>
      <c r="D117" s="278"/>
      <c r="E117" s="170"/>
      <c r="F117" s="171"/>
      <c r="G117" s="155"/>
      <c r="H117" s="151"/>
      <c r="I117" s="152"/>
      <c r="J117" s="151"/>
      <c r="K117" s="151"/>
      <c r="L117" s="151"/>
      <c r="M117" s="151"/>
      <c r="N117" s="193"/>
      <c r="O117" s="211"/>
    </row>
    <row r="118" spans="2:15" ht="15" thickBot="1">
      <c r="B118" s="210"/>
      <c r="C118" s="350" t="s">
        <v>55</v>
      </c>
      <c r="D118" s="351"/>
      <c r="E118" s="170"/>
      <c r="F118" s="171"/>
      <c r="G118" s="155"/>
      <c r="H118" s="151"/>
      <c r="I118" s="152"/>
      <c r="J118" s="151"/>
      <c r="K118" s="151"/>
      <c r="L118" s="151"/>
      <c r="M118" s="151"/>
      <c r="N118" s="193"/>
      <c r="O118" s="211"/>
    </row>
    <row r="119" spans="2:15" ht="15" thickBot="1">
      <c r="B119" s="210"/>
      <c r="C119" s="352" t="s">
        <v>56</v>
      </c>
      <c r="D119" s="353"/>
      <c r="E119" s="170"/>
      <c r="F119" s="171"/>
      <c r="G119" s="155"/>
      <c r="H119" s="151"/>
      <c r="I119" s="152"/>
      <c r="J119" s="151"/>
      <c r="K119" s="151"/>
      <c r="L119" s="151"/>
      <c r="M119" s="151"/>
      <c r="N119" s="193"/>
      <c r="O119" s="211"/>
    </row>
    <row r="120" spans="2:15" ht="15" thickBot="1">
      <c r="B120" s="210"/>
      <c r="C120" s="350" t="s">
        <v>57</v>
      </c>
      <c r="D120" s="351"/>
      <c r="E120" s="170"/>
      <c r="F120" s="171"/>
      <c r="G120" s="155"/>
      <c r="H120" s="151"/>
      <c r="I120" s="152"/>
      <c r="J120" s="151"/>
      <c r="K120" s="151"/>
      <c r="L120" s="151"/>
      <c r="M120" s="151"/>
      <c r="N120" s="193"/>
      <c r="O120" s="211"/>
    </row>
    <row r="121" spans="2:15" ht="15" thickBot="1">
      <c r="B121" s="210"/>
      <c r="C121" s="354" t="s">
        <v>26</v>
      </c>
      <c r="D121" s="355"/>
      <c r="E121" s="170"/>
      <c r="F121" s="171"/>
      <c r="G121" s="155"/>
      <c r="H121" s="151"/>
      <c r="I121" s="152"/>
      <c r="J121" s="151"/>
      <c r="K121" s="151"/>
      <c r="L121" s="151"/>
      <c r="M121" s="151"/>
      <c r="N121" s="193"/>
      <c r="O121" s="211"/>
    </row>
    <row r="122" spans="2:15" ht="13.5">
      <c r="B122" s="210"/>
      <c r="C122" s="279"/>
      <c r="D122" s="279"/>
      <c r="E122" s="116"/>
      <c r="F122" s="116"/>
      <c r="G122" s="125"/>
      <c r="H122" s="125"/>
      <c r="I122" s="125"/>
      <c r="J122" s="116"/>
      <c r="K122" s="116"/>
      <c r="L122" s="116"/>
      <c r="M122" s="116"/>
      <c r="N122" s="116"/>
      <c r="O122" s="211"/>
    </row>
    <row r="123" spans="2:15" ht="13.5" thickBot="1">
      <c r="B123" s="210"/>
      <c r="C123" s="275" t="s">
        <v>58</v>
      </c>
      <c r="D123" s="235"/>
      <c r="E123" s="116"/>
      <c r="F123" s="116"/>
      <c r="G123" s="125"/>
      <c r="H123" s="125"/>
      <c r="I123" s="125"/>
      <c r="J123" s="116"/>
      <c r="K123" s="116"/>
      <c r="L123" s="116"/>
      <c r="M123" s="116"/>
      <c r="N123" s="116"/>
      <c r="O123" s="211"/>
    </row>
    <row r="124" spans="2:15" ht="15" thickBot="1">
      <c r="B124" s="210"/>
      <c r="C124" s="276" t="s">
        <v>18</v>
      </c>
      <c r="D124" s="235"/>
      <c r="E124" s="172"/>
      <c r="F124" s="116"/>
      <c r="G124" s="243" t="s">
        <v>11</v>
      </c>
      <c r="H124" s="125"/>
      <c r="I124" s="173" t="s">
        <v>50</v>
      </c>
      <c r="J124" s="116"/>
      <c r="K124" s="116"/>
      <c r="L124" s="116"/>
      <c r="M124" s="116"/>
      <c r="N124" s="116"/>
      <c r="O124" s="211"/>
    </row>
    <row r="125" spans="2:15" ht="43.5" thickBot="1">
      <c r="B125" s="210"/>
      <c r="C125" s="348" t="s">
        <v>40</v>
      </c>
      <c r="D125" s="348"/>
      <c r="E125" s="349" t="s">
        <v>22</v>
      </c>
      <c r="F125" s="349"/>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thickBot="1">
      <c r="B126" s="210"/>
      <c r="C126" s="277" t="s">
        <v>21</v>
      </c>
      <c r="D126" s="278"/>
      <c r="E126" s="170"/>
      <c r="F126" s="171"/>
      <c r="G126" s="155"/>
      <c r="H126" s="151"/>
      <c r="I126" s="152"/>
      <c r="J126" s="151"/>
      <c r="K126" s="151"/>
      <c r="L126" s="151"/>
      <c r="M126" s="151"/>
      <c r="N126" s="193"/>
      <c r="O126" s="211"/>
    </row>
    <row r="127" spans="2:15" ht="15" thickBot="1">
      <c r="B127" s="210"/>
      <c r="C127" s="277" t="s">
        <v>25</v>
      </c>
      <c r="D127" s="278"/>
      <c r="E127" s="170"/>
      <c r="F127" s="171"/>
      <c r="G127" s="155"/>
      <c r="H127" s="151"/>
      <c r="I127" s="152"/>
      <c r="J127" s="151"/>
      <c r="K127" s="151"/>
      <c r="L127" s="151"/>
      <c r="M127" s="151"/>
      <c r="N127" s="193"/>
      <c r="O127" s="211"/>
    </row>
    <row r="128" spans="2:15" ht="15" thickBot="1">
      <c r="B128" s="210"/>
      <c r="C128" s="277" t="s">
        <v>53</v>
      </c>
      <c r="D128" s="278"/>
      <c r="E128" s="170"/>
      <c r="F128" s="171"/>
      <c r="G128" s="155"/>
      <c r="H128" s="151"/>
      <c r="I128" s="152"/>
      <c r="J128" s="151"/>
      <c r="K128" s="151"/>
      <c r="L128" s="151"/>
      <c r="M128" s="151"/>
      <c r="N128" s="193"/>
      <c r="O128" s="211"/>
    </row>
    <row r="129" spans="2:15" ht="15" thickBot="1">
      <c r="B129" s="210"/>
      <c r="C129" s="350" t="s">
        <v>55</v>
      </c>
      <c r="D129" s="351"/>
      <c r="E129" s="170"/>
      <c r="F129" s="171"/>
      <c r="G129" s="155"/>
      <c r="H129" s="151"/>
      <c r="I129" s="152"/>
      <c r="J129" s="151"/>
      <c r="K129" s="151"/>
      <c r="L129" s="151"/>
      <c r="M129" s="151"/>
      <c r="N129" s="193"/>
      <c r="O129" s="211"/>
    </row>
    <row r="130" spans="2:15" ht="15" thickBot="1">
      <c r="B130" s="210"/>
      <c r="C130" s="352" t="s">
        <v>56</v>
      </c>
      <c r="D130" s="353"/>
      <c r="E130" s="170"/>
      <c r="F130" s="171"/>
      <c r="G130" s="155"/>
      <c r="H130" s="151"/>
      <c r="I130" s="152"/>
      <c r="J130" s="151"/>
      <c r="K130" s="151"/>
      <c r="L130" s="151"/>
      <c r="M130" s="151"/>
      <c r="N130" s="193"/>
      <c r="O130" s="211"/>
    </row>
    <row r="131" spans="2:15" ht="15" thickBot="1">
      <c r="B131" s="210"/>
      <c r="C131" s="350" t="s">
        <v>57</v>
      </c>
      <c r="D131" s="351"/>
      <c r="E131" s="170"/>
      <c r="F131" s="171"/>
      <c r="G131" s="155"/>
      <c r="H131" s="151"/>
      <c r="I131" s="152"/>
      <c r="J131" s="151"/>
      <c r="K131" s="151"/>
      <c r="L131" s="151"/>
      <c r="M131" s="151"/>
      <c r="N131" s="193"/>
      <c r="O131" s="211"/>
    </row>
    <row r="132" spans="2:15" ht="15" thickBot="1">
      <c r="B132" s="210"/>
      <c r="C132" s="354" t="s">
        <v>26</v>
      </c>
      <c r="D132" s="355"/>
      <c r="E132" s="170"/>
      <c r="F132" s="171"/>
      <c r="G132" s="155"/>
      <c r="H132" s="151"/>
      <c r="I132" s="152"/>
      <c r="J132" s="151"/>
      <c r="K132" s="151"/>
      <c r="L132" s="151"/>
      <c r="M132" s="151"/>
      <c r="N132" s="193"/>
      <c r="O132" s="211"/>
    </row>
    <row r="133" spans="2:15" ht="13.5">
      <c r="B133" s="210"/>
      <c r="C133" s="279"/>
      <c r="D133" s="279"/>
      <c r="E133" s="116"/>
      <c r="F133" s="116"/>
      <c r="G133" s="125"/>
      <c r="H133" s="125"/>
      <c r="I133" s="125"/>
      <c r="J133" s="116"/>
      <c r="K133" s="116"/>
      <c r="L133" s="116"/>
      <c r="M133" s="116"/>
      <c r="N133" s="116"/>
      <c r="O133" s="211"/>
    </row>
    <row r="134" spans="2:15" ht="13.5" thickBot="1">
      <c r="B134" s="210"/>
      <c r="C134" s="275" t="s">
        <v>59</v>
      </c>
      <c r="D134" s="235"/>
      <c r="E134" s="116"/>
      <c r="F134" s="116"/>
      <c r="G134" s="125"/>
      <c r="H134" s="125"/>
      <c r="I134" s="125"/>
      <c r="J134" s="116"/>
      <c r="K134" s="116"/>
      <c r="L134" s="116"/>
      <c r="M134" s="116"/>
      <c r="N134" s="116"/>
      <c r="O134" s="211"/>
    </row>
    <row r="135" spans="2:15" ht="15" thickBot="1">
      <c r="B135" s="210"/>
      <c r="C135" s="276" t="s">
        <v>18</v>
      </c>
      <c r="D135" s="235"/>
      <c r="E135" s="172"/>
      <c r="F135" s="116"/>
      <c r="G135" s="243" t="s">
        <v>11</v>
      </c>
      <c r="H135" s="125"/>
      <c r="I135" s="173" t="s">
        <v>50</v>
      </c>
      <c r="J135" s="116"/>
      <c r="K135" s="116"/>
      <c r="L135" s="116"/>
      <c r="M135" s="116"/>
      <c r="N135" s="116"/>
      <c r="O135" s="211"/>
    </row>
    <row r="136" spans="2:15" ht="43.5" thickBot="1">
      <c r="B136" s="210"/>
      <c r="C136" s="348" t="s">
        <v>40</v>
      </c>
      <c r="D136" s="348"/>
      <c r="E136" s="349" t="s">
        <v>22</v>
      </c>
      <c r="F136" s="349"/>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thickBot="1">
      <c r="B137" s="210"/>
      <c r="C137" s="277" t="s">
        <v>21</v>
      </c>
      <c r="D137" s="278"/>
      <c r="E137" s="170"/>
      <c r="F137" s="171"/>
      <c r="G137" s="155"/>
      <c r="H137" s="151"/>
      <c r="I137" s="152"/>
      <c r="J137" s="151"/>
      <c r="K137" s="151"/>
      <c r="L137" s="151"/>
      <c r="M137" s="151"/>
      <c r="N137" s="193"/>
      <c r="O137" s="211"/>
    </row>
    <row r="138" spans="2:15" ht="15" thickBot="1">
      <c r="B138" s="210"/>
      <c r="C138" s="277" t="s">
        <v>25</v>
      </c>
      <c r="D138" s="278"/>
      <c r="E138" s="170"/>
      <c r="F138" s="171"/>
      <c r="G138" s="155"/>
      <c r="H138" s="151"/>
      <c r="I138" s="152"/>
      <c r="J138" s="151"/>
      <c r="K138" s="151"/>
      <c r="L138" s="151"/>
      <c r="M138" s="151"/>
      <c r="N138" s="193"/>
      <c r="O138" s="211"/>
    </row>
    <row r="139" spans="2:15" ht="15" thickBot="1">
      <c r="B139" s="210"/>
      <c r="C139" s="277" t="s">
        <v>53</v>
      </c>
      <c r="D139" s="278"/>
      <c r="E139" s="170"/>
      <c r="F139" s="171"/>
      <c r="G139" s="155"/>
      <c r="H139" s="151"/>
      <c r="I139" s="152"/>
      <c r="J139" s="151"/>
      <c r="K139" s="151"/>
      <c r="L139" s="151"/>
      <c r="M139" s="151"/>
      <c r="N139" s="193"/>
      <c r="O139" s="211"/>
    </row>
    <row r="140" spans="2:15" ht="15" thickBot="1">
      <c r="B140" s="210"/>
      <c r="C140" s="350" t="s">
        <v>55</v>
      </c>
      <c r="D140" s="351"/>
      <c r="E140" s="170"/>
      <c r="F140" s="171"/>
      <c r="G140" s="155"/>
      <c r="H140" s="151"/>
      <c r="I140" s="152"/>
      <c r="J140" s="151"/>
      <c r="K140" s="151"/>
      <c r="L140" s="151"/>
      <c r="M140" s="151"/>
      <c r="N140" s="193"/>
      <c r="O140" s="211"/>
    </row>
    <row r="141" spans="2:15" ht="15" thickBot="1">
      <c r="B141" s="210"/>
      <c r="C141" s="352" t="s">
        <v>56</v>
      </c>
      <c r="D141" s="353"/>
      <c r="E141" s="170"/>
      <c r="F141" s="171"/>
      <c r="G141" s="155"/>
      <c r="H141" s="151"/>
      <c r="I141" s="152"/>
      <c r="J141" s="151"/>
      <c r="K141" s="151"/>
      <c r="L141" s="151"/>
      <c r="M141" s="151"/>
      <c r="N141" s="193"/>
      <c r="O141" s="211"/>
    </row>
    <row r="142" spans="2:15" ht="15" thickBot="1">
      <c r="B142" s="210"/>
      <c r="C142" s="350" t="s">
        <v>57</v>
      </c>
      <c r="D142" s="351"/>
      <c r="E142" s="170"/>
      <c r="F142" s="171"/>
      <c r="G142" s="155"/>
      <c r="H142" s="151"/>
      <c r="I142" s="152"/>
      <c r="J142" s="151"/>
      <c r="K142" s="151"/>
      <c r="L142" s="151"/>
      <c r="M142" s="151"/>
      <c r="N142" s="193"/>
      <c r="O142" s="211"/>
    </row>
    <row r="143" spans="2:15" ht="15" thickBot="1">
      <c r="B143" s="210"/>
      <c r="C143" s="354" t="s">
        <v>26</v>
      </c>
      <c r="D143" s="355"/>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42" t="s">
        <v>100</v>
      </c>
      <c r="D148" s="342"/>
      <c r="E148" s="342"/>
      <c r="F148" s="342"/>
      <c r="G148" s="342"/>
      <c r="H148" s="342"/>
      <c r="I148" s="342"/>
      <c r="J148" s="342"/>
      <c r="K148" s="342"/>
      <c r="L148" s="342"/>
      <c r="M148" s="342"/>
      <c r="N148" s="179"/>
      <c r="O148" s="224"/>
      <c r="P148" s="225"/>
      <c r="Q148" s="225"/>
    </row>
    <row r="149" spans="2:17" ht="15" customHeight="1">
      <c r="B149" s="210"/>
      <c r="C149" s="342" t="s">
        <v>132</v>
      </c>
      <c r="D149" s="342"/>
      <c r="E149" s="342"/>
      <c r="F149" s="342"/>
      <c r="G149" s="342"/>
      <c r="H149" s="342"/>
      <c r="I149" s="342"/>
      <c r="J149" s="342"/>
      <c r="K149" s="342"/>
      <c r="L149" s="342"/>
      <c r="M149" s="342"/>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44</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56" t="s">
        <v>18</v>
      </c>
      <c r="D155" s="356" t="s">
        <v>39</v>
      </c>
      <c r="E155" s="346" t="s">
        <v>23</v>
      </c>
      <c r="F155" s="346"/>
      <c r="G155" s="283">
        <f>G81</f>
        <v>2015</v>
      </c>
      <c r="H155" s="284">
        <f>IF(OR(G19=2013,G19=2015,G19=2017,G19=2019),G19+1,"NA")</f>
        <v>2016</v>
      </c>
      <c r="I155" s="284"/>
      <c r="J155" s="288" t="s">
        <v>129</v>
      </c>
      <c r="K155" s="288"/>
      <c r="L155" s="288"/>
      <c r="M155" s="121"/>
      <c r="N155" s="121"/>
      <c r="O155" s="211"/>
    </row>
    <row r="156" spans="2:15" ht="29.25" thickBot="1">
      <c r="B156" s="210"/>
      <c r="C156" s="349"/>
      <c r="D156" s="349"/>
      <c r="E156" s="347"/>
      <c r="F156" s="347"/>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62"/>
      <c r="F157" s="154"/>
      <c r="G157" s="163"/>
      <c r="H157" s="163"/>
      <c r="I157" s="325"/>
      <c r="J157" s="163"/>
      <c r="K157" s="289"/>
      <c r="L157" s="289"/>
      <c r="M157" s="121"/>
      <c r="N157" s="121"/>
      <c r="O157" s="211"/>
    </row>
    <row r="158" spans="2:15" ht="15" thickBot="1">
      <c r="B158" s="210"/>
      <c r="C158" s="156"/>
      <c r="D158" s="160" t="s">
        <v>50</v>
      </c>
      <c r="E158" s="162"/>
      <c r="F158" s="154"/>
      <c r="G158" s="163"/>
      <c r="H158" s="163"/>
      <c r="I158" s="325"/>
      <c r="J158" s="163"/>
      <c r="K158" s="289"/>
      <c r="L158" s="289"/>
      <c r="M158" s="121"/>
      <c r="N158" s="121"/>
      <c r="O158" s="211"/>
    </row>
    <row r="159" spans="2:15" ht="15" thickBot="1">
      <c r="B159" s="210"/>
      <c r="C159" s="156"/>
      <c r="D159" s="160" t="s">
        <v>50</v>
      </c>
      <c r="E159" s="162"/>
      <c r="F159" s="154"/>
      <c r="G159" s="163"/>
      <c r="H159" s="163"/>
      <c r="I159" s="325"/>
      <c r="J159" s="163"/>
      <c r="K159" s="289"/>
      <c r="L159" s="289"/>
      <c r="M159" s="121"/>
      <c r="N159" s="121"/>
      <c r="O159" s="211"/>
    </row>
    <row r="160" spans="2:15" ht="15" thickBot="1">
      <c r="B160" s="210"/>
      <c r="C160" s="156"/>
      <c r="D160" s="160" t="s">
        <v>50</v>
      </c>
      <c r="E160" s="162"/>
      <c r="F160" s="154"/>
      <c r="G160" s="163"/>
      <c r="H160" s="163"/>
      <c r="I160" s="325"/>
      <c r="J160" s="163"/>
      <c r="K160" s="289"/>
      <c r="L160" s="289"/>
      <c r="M160" s="121"/>
      <c r="N160" s="121"/>
      <c r="O160" s="211"/>
    </row>
    <row r="161" spans="2:15" ht="15" thickBot="1">
      <c r="B161" s="210"/>
      <c r="C161" s="156"/>
      <c r="D161" s="160" t="s">
        <v>50</v>
      </c>
      <c r="E161" s="162"/>
      <c r="F161" s="154"/>
      <c r="G161" s="163"/>
      <c r="H161" s="163"/>
      <c r="I161" s="325"/>
      <c r="J161" s="163"/>
      <c r="K161" s="289"/>
      <c r="L161" s="289"/>
      <c r="M161" s="121"/>
      <c r="N161" s="121"/>
      <c r="O161" s="211"/>
    </row>
    <row r="162" spans="2:15" ht="15" thickBot="1">
      <c r="B162" s="210"/>
      <c r="C162" s="156"/>
      <c r="D162" s="160" t="s">
        <v>50</v>
      </c>
      <c r="E162" s="162"/>
      <c r="F162" s="154"/>
      <c r="G162" s="163"/>
      <c r="H162" s="163"/>
      <c r="I162" s="325"/>
      <c r="J162" s="163"/>
      <c r="K162" s="289"/>
      <c r="L162" s="289"/>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36" t="s">
        <v>147</v>
      </c>
      <c r="G171" s="337"/>
      <c r="H171" s="337"/>
      <c r="I171" s="337"/>
      <c r="J171" s="337"/>
      <c r="K171" s="337"/>
      <c r="L171" s="337"/>
      <c r="M171" s="337"/>
      <c r="N171" s="338"/>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42" t="s">
        <v>152</v>
      </c>
      <c r="D173" s="342"/>
      <c r="E173" s="342"/>
      <c r="F173" s="342"/>
      <c r="G173" s="342"/>
      <c r="H173" s="342"/>
      <c r="I173" s="342"/>
      <c r="J173" s="342"/>
      <c r="K173" s="342"/>
      <c r="L173" s="342"/>
      <c r="M173" s="342"/>
      <c r="N173" s="179"/>
      <c r="O173" s="224"/>
    </row>
    <row r="174" spans="2:15" ht="34.5" customHeight="1" thickBot="1">
      <c r="B174" s="210"/>
      <c r="C174" s="339" t="s">
        <v>139</v>
      </c>
      <c r="D174" s="340"/>
      <c r="E174" s="340"/>
      <c r="F174" s="340"/>
      <c r="G174" s="340"/>
      <c r="H174" s="340"/>
      <c r="I174" s="340"/>
      <c r="J174" s="340"/>
      <c r="K174" s="340"/>
      <c r="L174" s="340"/>
      <c r="M174" s="340"/>
      <c r="N174" s="341"/>
      <c r="O174" s="224"/>
    </row>
    <row r="175" spans="2:15" ht="34.5" customHeight="1" thickBot="1">
      <c r="B175" s="210"/>
      <c r="C175" s="343" t="s">
        <v>123</v>
      </c>
      <c r="D175" s="344"/>
      <c r="E175" s="344"/>
      <c r="F175" s="344"/>
      <c r="G175" s="344"/>
      <c r="H175" s="344"/>
      <c r="I175" s="344"/>
      <c r="J175" s="344"/>
      <c r="K175" s="344"/>
      <c r="L175" s="344"/>
      <c r="M175" s="344"/>
      <c r="N175" s="345"/>
      <c r="O175" s="224"/>
    </row>
    <row r="176" spans="2:15" ht="34.5" customHeight="1" thickBot="1">
      <c r="B176" s="210"/>
      <c r="C176" s="343" t="s">
        <v>123</v>
      </c>
      <c r="D176" s="344"/>
      <c r="E176" s="344"/>
      <c r="F176" s="344"/>
      <c r="G176" s="344"/>
      <c r="H176" s="344"/>
      <c r="I176" s="344"/>
      <c r="J176" s="344"/>
      <c r="K176" s="344"/>
      <c r="L176" s="344"/>
      <c r="M176" s="344"/>
      <c r="N176" s="345"/>
      <c r="O176" s="224"/>
    </row>
    <row r="177" spans="2:15" ht="34.5" customHeight="1" thickBot="1">
      <c r="B177" s="210"/>
      <c r="C177" s="343" t="s">
        <v>123</v>
      </c>
      <c r="D177" s="344"/>
      <c r="E177" s="344"/>
      <c r="F177" s="344"/>
      <c r="G177" s="344"/>
      <c r="H177" s="344"/>
      <c r="I177" s="344"/>
      <c r="J177" s="344"/>
      <c r="K177" s="344"/>
      <c r="L177" s="344"/>
      <c r="M177" s="344"/>
      <c r="N177" s="345"/>
      <c r="O177" s="224"/>
    </row>
    <row r="178" spans="2:15" ht="34.5" customHeight="1" thickBot="1">
      <c r="B178" s="210"/>
      <c r="C178" s="343" t="s">
        <v>123</v>
      </c>
      <c r="D178" s="344"/>
      <c r="E178" s="344"/>
      <c r="F178" s="344"/>
      <c r="G178" s="344"/>
      <c r="H178" s="344"/>
      <c r="I178" s="344"/>
      <c r="J178" s="344"/>
      <c r="K178" s="344"/>
      <c r="L178" s="344"/>
      <c r="M178" s="344"/>
      <c r="N178" s="345"/>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42" t="s">
        <v>138</v>
      </c>
      <c r="D180" s="342"/>
      <c r="E180" s="342"/>
      <c r="F180" s="342"/>
      <c r="G180" s="342"/>
      <c r="H180" s="342"/>
      <c r="I180" s="342"/>
      <c r="J180" s="342"/>
      <c r="K180" s="342"/>
      <c r="L180" s="342"/>
      <c r="M180" s="342"/>
      <c r="N180" s="116"/>
      <c r="O180" s="211"/>
    </row>
    <row r="181" spans="2:15" ht="15" thickBot="1">
      <c r="B181" s="217"/>
      <c r="C181" s="134"/>
      <c r="D181" s="134"/>
      <c r="E181" s="134"/>
      <c r="F181" s="134"/>
      <c r="G181" s="134"/>
      <c r="H181" s="134"/>
      <c r="I181" s="134"/>
      <c r="J181" s="135"/>
      <c r="K181" s="135"/>
      <c r="L181" s="135"/>
      <c r="M181" s="135"/>
      <c r="N181" s="135"/>
      <c r="O181" s="218"/>
    </row>
    <row r="182" spans="3:9" ht="13.5"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35"/>
      <c r="D203" s="335"/>
      <c r="E203" s="335"/>
      <c r="F203" s="335"/>
      <c r="G203" s="335"/>
      <c r="H203" s="335"/>
      <c r="I203" s="335"/>
      <c r="J203" s="335"/>
      <c r="K203" s="335"/>
      <c r="L203" s="335"/>
      <c r="M203" s="335"/>
      <c r="N203" s="335"/>
      <c r="O203" s="335"/>
      <c r="P203" s="335"/>
      <c r="Q203" s="335"/>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C36:M36"/>
    <mergeCell ref="C2:M2"/>
    <mergeCell ref="D11:F11"/>
    <mergeCell ref="D12:F12"/>
    <mergeCell ref="D13:F13"/>
    <mergeCell ref="D14:F14"/>
    <mergeCell ref="D15:F15"/>
    <mergeCell ref="D16:E16"/>
    <mergeCell ref="D17:F17"/>
    <mergeCell ref="D18:F18"/>
    <mergeCell ref="D19:F19"/>
    <mergeCell ref="G20:I20"/>
    <mergeCell ref="C74:D74"/>
    <mergeCell ref="E74:M74"/>
    <mergeCell ref="D40:F40"/>
    <mergeCell ref="D41:F41"/>
    <mergeCell ref="D43:I43"/>
    <mergeCell ref="C48:M48"/>
    <mergeCell ref="E57:F57"/>
    <mergeCell ref="E58:F58"/>
    <mergeCell ref="C68:M68"/>
    <mergeCell ref="C69:F69"/>
    <mergeCell ref="E71:M71"/>
    <mergeCell ref="E72:M72"/>
    <mergeCell ref="E73:M73"/>
    <mergeCell ref="C75:D75"/>
    <mergeCell ref="E75:M75"/>
    <mergeCell ref="C76:D76"/>
    <mergeCell ref="E76:M76"/>
    <mergeCell ref="C77:D77"/>
    <mergeCell ref="E77:M77"/>
    <mergeCell ref="C99:D99"/>
    <mergeCell ref="C81:D81"/>
    <mergeCell ref="E81:F81"/>
    <mergeCell ref="C85:D85"/>
    <mergeCell ref="C86:D86"/>
    <mergeCell ref="C87:D87"/>
    <mergeCell ref="C88:D88"/>
    <mergeCell ref="C92:D92"/>
    <mergeCell ref="E92:F92"/>
    <mergeCell ref="C96:D96"/>
    <mergeCell ref="C97:D97"/>
    <mergeCell ref="C98:D98"/>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140:D140"/>
    <mergeCell ref="C141:D141"/>
    <mergeCell ref="C125:D125"/>
    <mergeCell ref="E125:F125"/>
    <mergeCell ref="C129:D129"/>
    <mergeCell ref="C130:D130"/>
    <mergeCell ref="C131:D131"/>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showGridLines="0" zoomScale="90" zoomScaleNormal="90" workbookViewId="0" topLeftCell="A1">
      <selection activeCell="C22" sqref="C22"/>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31" t="s">
        <v>49</v>
      </c>
      <c r="B1" s="431"/>
      <c r="C1" s="431"/>
      <c r="D1" s="431"/>
      <c r="E1" s="431"/>
      <c r="F1" s="431"/>
      <c r="G1" s="431"/>
      <c r="H1" s="431"/>
      <c r="I1" s="431"/>
      <c r="J1" s="431"/>
      <c r="K1" s="431"/>
      <c r="L1" s="431"/>
      <c r="M1" s="431"/>
      <c r="N1" s="431"/>
      <c r="O1" s="431"/>
      <c r="P1" s="431"/>
      <c r="Q1" s="431"/>
      <c r="R1" s="431"/>
      <c r="S1" s="431"/>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88" t="s">
        <v>31</v>
      </c>
      <c r="B3" s="388"/>
      <c r="C3" s="388"/>
      <c r="D3" s="388"/>
      <c r="E3" s="388"/>
      <c r="F3" s="388"/>
      <c r="G3" s="388"/>
      <c r="H3" s="388"/>
      <c r="I3" s="388"/>
      <c r="J3" s="388"/>
      <c r="K3" s="388"/>
      <c r="L3" s="388"/>
      <c r="M3" s="388"/>
      <c r="N3" s="388"/>
      <c r="O3" s="388"/>
      <c r="P3" s="388"/>
      <c r="Q3" s="388"/>
      <c r="R3" s="388"/>
      <c r="S3" s="388"/>
      <c r="T3" s="1"/>
    </row>
    <row r="4" spans="1:20" ht="3" customHeight="1" thickBot="1" thickTop="1">
      <c r="A4" s="442"/>
      <c r="B4" s="443"/>
      <c r="C4" s="443"/>
      <c r="D4" s="443"/>
      <c r="E4" s="443"/>
      <c r="F4" s="443"/>
      <c r="G4" s="443"/>
      <c r="H4" s="443"/>
      <c r="I4" s="443"/>
      <c r="J4" s="443"/>
      <c r="K4" s="443"/>
      <c r="L4" s="443"/>
      <c r="M4" s="443"/>
      <c r="N4" s="443"/>
      <c r="O4" s="443"/>
      <c r="P4" s="443"/>
      <c r="Q4" s="443"/>
      <c r="R4" s="443"/>
      <c r="S4" s="443"/>
      <c r="T4" s="1"/>
    </row>
    <row r="5" spans="1:19" ht="13.5">
      <c r="A5" s="452" t="s">
        <v>7</v>
      </c>
      <c r="B5" s="450"/>
      <c r="C5" s="450"/>
      <c r="D5" s="450"/>
      <c r="E5" s="450"/>
      <c r="F5" s="450"/>
      <c r="G5" s="450"/>
      <c r="H5" s="450"/>
      <c r="I5" s="450"/>
      <c r="J5" s="450"/>
      <c r="K5" s="450"/>
      <c r="L5" s="450"/>
      <c r="M5" s="450"/>
      <c r="N5" s="450"/>
      <c r="O5" s="450"/>
      <c r="P5" s="450"/>
      <c r="Q5" s="450"/>
      <c r="R5" s="450"/>
      <c r="S5" s="451"/>
    </row>
    <row r="6" spans="1:20" ht="13.5">
      <c r="A6" s="448" t="s">
        <v>0</v>
      </c>
      <c r="B6" s="449"/>
      <c r="C6" s="447" t="str">
        <f>IF('2b.  Complex Form Data Entry'!G11="","   ",'2b.  Complex Form Data Entry'!G11)</f>
        <v xml:space="preserve">   </v>
      </c>
      <c r="D6" s="447"/>
      <c r="E6" s="447"/>
      <c r="F6" s="447"/>
      <c r="G6" s="447"/>
      <c r="H6" s="447"/>
      <c r="I6" s="447"/>
      <c r="J6" s="447"/>
      <c r="L6" s="293" t="s">
        <v>16</v>
      </c>
      <c r="M6" s="293"/>
      <c r="O6" s="72"/>
      <c r="Q6" s="72"/>
      <c r="R6" s="319" t="str">
        <f>IF('2b.  Complex Form Data Entry'!G17="","   ",'2b.  Complex Form Data Entry'!G17)</f>
        <v xml:space="preserve">   </v>
      </c>
      <c r="S6" s="71" t="s">
        <v>17</v>
      </c>
      <c r="T6" s="11"/>
    </row>
    <row r="7" spans="1:20" ht="13.5" customHeight="1">
      <c r="A7" s="453" t="s">
        <v>150</v>
      </c>
      <c r="B7" s="444"/>
      <c r="C7" s="454" t="str">
        <f>IF('2b.  Complex Form Data Entry'!G12="","   ",'2b.  Complex Form Data Entry'!G12)</f>
        <v xml:space="preserve">   </v>
      </c>
      <c r="D7" s="454"/>
      <c r="E7" s="454"/>
      <c r="F7" s="454"/>
      <c r="G7" s="454"/>
      <c r="H7" s="454"/>
      <c r="I7" s="454"/>
      <c r="J7" s="454"/>
      <c r="L7" s="294" t="s">
        <v>27</v>
      </c>
      <c r="M7" s="294"/>
      <c r="P7" s="73"/>
      <c r="Q7" s="73"/>
      <c r="R7" s="320">
        <f>'2b.  Complex Form Data Entry'!G18</f>
        <v>0</v>
      </c>
      <c r="S7" s="54"/>
      <c r="T7" s="11"/>
    </row>
    <row r="8" spans="1:20" ht="13.5" customHeight="1">
      <c r="A8" s="445" t="s">
        <v>2</v>
      </c>
      <c r="B8" s="446"/>
      <c r="C8" s="292" t="str">
        <f>IF('2b.  Complex Form Data Entry'!G15="","   ",'2b.  Complex Form Data Entry'!G15)</f>
        <v xml:space="preserve">   </v>
      </c>
      <c r="E8" s="292"/>
      <c r="F8" s="446" t="s">
        <v>8</v>
      </c>
      <c r="G8" s="446"/>
      <c r="H8" s="328" t="str">
        <f>IF('2b.  Complex Form Data Entry'!G15=""," ",'2b.  Complex Form Data Entry'!G16)</f>
        <v xml:space="preserve"> </v>
      </c>
      <c r="I8" s="292"/>
      <c r="J8" s="292"/>
      <c r="L8" s="444" t="s">
        <v>10</v>
      </c>
      <c r="M8" s="444"/>
      <c r="N8" s="444"/>
      <c r="O8" s="444"/>
      <c r="P8" s="74"/>
      <c r="Q8" s="74"/>
      <c r="R8" s="292" t="str">
        <f>IF('2b.  Complex Form Data Entry'!G13="","   ",'2b.  Complex Form Data Entry'!G13)</f>
        <v xml:space="preserve">   </v>
      </c>
      <c r="S8" s="327"/>
      <c r="T8" s="11"/>
    </row>
    <row r="9" spans="1:20" ht="13.5" customHeight="1">
      <c r="A9" s="445" t="s">
        <v>3</v>
      </c>
      <c r="B9" s="446"/>
      <c r="C9" s="295"/>
      <c r="D9" s="292"/>
      <c r="E9" s="292"/>
      <c r="F9" s="446" t="s">
        <v>13</v>
      </c>
      <c r="G9" s="446"/>
      <c r="H9" s="292"/>
      <c r="I9" s="292"/>
      <c r="J9" s="292"/>
      <c r="L9" s="444" t="s">
        <v>9</v>
      </c>
      <c r="M9" s="444"/>
      <c r="N9" s="444"/>
      <c r="O9" s="444"/>
      <c r="P9" s="55"/>
      <c r="Q9" s="55"/>
      <c r="R9" s="292" t="str">
        <f>IF('2b.  Complex Form Data Entry'!G14="","   ",'2b.  Complex Form Data Entry'!G14)</f>
        <v xml:space="preserve">   </v>
      </c>
      <c r="S9" s="327"/>
      <c r="T9" s="11"/>
    </row>
    <row r="10" spans="1:20" ht="12.75">
      <c r="A10" s="329" t="s">
        <v>149</v>
      </c>
      <c r="B10" s="330"/>
      <c r="C10" s="438" t="str">
        <f>IF('2b.  Complex Form Data Entry'!G10=""," ",'2b.  Complex Form Data Entry'!G10)</f>
        <v xml:space="preserve"> </v>
      </c>
      <c r="D10" s="438"/>
      <c r="E10" s="438"/>
      <c r="F10" s="438"/>
      <c r="G10" s="438"/>
      <c r="H10" s="438"/>
      <c r="I10" s="438"/>
      <c r="J10" s="438"/>
      <c r="K10" s="438"/>
      <c r="L10" s="438"/>
      <c r="M10" s="438"/>
      <c r="N10" s="438"/>
      <c r="O10" s="438"/>
      <c r="P10" s="438"/>
      <c r="Q10" s="438"/>
      <c r="R10" s="438"/>
      <c r="S10" s="439"/>
      <c r="T10" s="11"/>
    </row>
    <row r="11" spans="1:20" ht="13.5" thickBot="1">
      <c r="A11" s="331"/>
      <c r="B11" s="332"/>
      <c r="C11" s="440"/>
      <c r="D11" s="440"/>
      <c r="E11" s="440"/>
      <c r="F11" s="440"/>
      <c r="G11" s="440"/>
      <c r="H11" s="440"/>
      <c r="I11" s="440"/>
      <c r="J11" s="440"/>
      <c r="K11" s="440"/>
      <c r="L11" s="440"/>
      <c r="M11" s="440"/>
      <c r="N11" s="440"/>
      <c r="O11" s="440"/>
      <c r="P11" s="440"/>
      <c r="Q11" s="440"/>
      <c r="R11" s="440"/>
      <c r="S11" s="441"/>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88" t="s">
        <v>14</v>
      </c>
      <c r="B13" s="388"/>
      <c r="C13" s="388"/>
      <c r="D13" s="388"/>
      <c r="E13" s="388"/>
      <c r="F13" s="388"/>
      <c r="G13" s="388"/>
      <c r="H13" s="388"/>
      <c r="I13" s="388"/>
      <c r="J13" s="388"/>
      <c r="K13" s="388"/>
      <c r="L13" s="388"/>
      <c r="M13" s="388"/>
      <c r="N13" s="388"/>
      <c r="O13" s="388"/>
      <c r="P13" s="388"/>
      <c r="Q13" s="388"/>
      <c r="R13" s="388"/>
      <c r="S13" s="388"/>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33" t="s">
        <v>32</v>
      </c>
      <c r="B15" s="433"/>
      <c r="C15" s="433"/>
      <c r="D15" s="433"/>
      <c r="E15" s="433"/>
      <c r="F15" s="433"/>
      <c r="G15" s="433"/>
      <c r="H15" s="433"/>
      <c r="I15" s="433"/>
      <c r="J15" s="433"/>
      <c r="K15" s="433"/>
      <c r="L15" s="433"/>
      <c r="M15" s="433"/>
      <c r="N15" s="433"/>
      <c r="O15" s="433"/>
      <c r="P15" s="433"/>
      <c r="Q15" s="433"/>
      <c r="R15" s="433"/>
      <c r="S15" s="433"/>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37" t="s">
        <v>143</v>
      </c>
      <c r="B17" s="437"/>
      <c r="C17" s="437"/>
      <c r="D17" s="437"/>
      <c r="E17" s="461" t="str">
        <f>IF('2b.  Complex Form Data Entry'!G39="N","NA",'2b.  Complex Form Data Entry'!G40)</f>
        <v>NA</v>
      </c>
      <c r="F17" s="462"/>
      <c r="G17" s="463"/>
      <c r="H17" s="396" t="s">
        <v>151</v>
      </c>
      <c r="I17" s="397"/>
      <c r="J17" s="397"/>
      <c r="K17" s="397"/>
      <c r="L17" s="397"/>
      <c r="M17" s="397"/>
      <c r="N17" s="310"/>
      <c r="O17" s="461" t="str">
        <f>IF('2b.  Complex Form Data Entry'!G39="N","NA",'2b.  Complex Form Data Entry'!G41)</f>
        <v>NA</v>
      </c>
      <c r="P17" s="462"/>
      <c r="Q17" s="462"/>
      <c r="R17" s="462"/>
      <c r="S17" s="463"/>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33" t="s">
        <v>33</v>
      </c>
      <c r="B19" s="433"/>
      <c r="C19" s="433"/>
      <c r="D19" s="433"/>
      <c r="E19" s="433"/>
      <c r="F19" s="433"/>
      <c r="G19" s="433"/>
      <c r="H19" s="433"/>
      <c r="I19" s="433"/>
      <c r="J19" s="433"/>
      <c r="K19" s="433"/>
      <c r="L19" s="433"/>
      <c r="M19" s="433"/>
      <c r="N19" s="433"/>
      <c r="O19" s="433"/>
      <c r="P19" s="433"/>
      <c r="Q19" s="433"/>
      <c r="R19" s="433"/>
      <c r="S19" s="433"/>
      <c r="T19" s="11"/>
    </row>
    <row r="20" spans="1:20" ht="3" customHeight="1" thickTop="1">
      <c r="A20" s="3"/>
      <c r="B20" s="3"/>
      <c r="D20" s="3"/>
      <c r="E20" s="2"/>
      <c r="F20" s="2"/>
      <c r="G20" s="2"/>
      <c r="H20" s="2"/>
      <c r="I20" s="2"/>
      <c r="J20" s="2"/>
      <c r="K20" s="2"/>
      <c r="L20" s="2"/>
      <c r="M20" s="2"/>
      <c r="N20" s="2"/>
      <c r="O20" s="2"/>
      <c r="P20" s="2"/>
      <c r="Q20" s="2"/>
      <c r="R20" s="2"/>
      <c r="T20" s="11"/>
    </row>
    <row r="21" spans="1:20" ht="15.75">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6.5" thickBot="1">
      <c r="A23" s="10" t="s">
        <v>144</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'2b.  Complex Form Data Entry'!N57</f>
        <v>Sum of Revenues Prior to 2015</v>
      </c>
      <c r="J24" s="95">
        <f>'2b.  Complex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5">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5">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5">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5">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5">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25"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146</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'2b.  Complex Form Data Entry'!N81</f>
        <v>Sum of Expenditures Prior to 2015</v>
      </c>
      <c r="J34" s="95">
        <f>'2b.  Complex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02" t="str">
        <f>IF('2b.  Complex Form Data Entry'!E80="","   ",'2b.  Complex Form Data Entry'!E80)</f>
        <v xml:space="preserve">   </v>
      </c>
      <c r="B35" s="403"/>
      <c r="C35" s="404"/>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392" t="s">
        <v>55</v>
      </c>
      <c r="C39" s="393"/>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394" t="s">
        <v>56</v>
      </c>
      <c r="C40" s="395"/>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392" t="s">
        <v>57</v>
      </c>
      <c r="C41" s="393"/>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408" t="s">
        <v>26</v>
      </c>
      <c r="C42" s="409"/>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05" t="str">
        <f>IF('2b.  Complex Form Data Entry'!E91="","   ",'2b.  Complex Form Data Entry'!E91)</f>
        <v xml:space="preserve">   </v>
      </c>
      <c r="B45" s="406"/>
      <c r="C45" s="407"/>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392" t="s">
        <v>55</v>
      </c>
      <c r="C49" s="393"/>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394" t="s">
        <v>56</v>
      </c>
      <c r="C50" s="395"/>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392" t="s">
        <v>57</v>
      </c>
      <c r="C51" s="393"/>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408" t="s">
        <v>26</v>
      </c>
      <c r="C52" s="409"/>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c r="A55" s="405" t="str">
        <f>IF('2b.  Complex Form Data Entry'!E102="","   ",'2b.  Complex Form Data Entry'!E102)</f>
        <v xml:space="preserve">   </v>
      </c>
      <c r="B55" s="406"/>
      <c r="C55" s="407"/>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392" t="s">
        <v>55</v>
      </c>
      <c r="C59" s="393"/>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394" t="s">
        <v>56</v>
      </c>
      <c r="C60" s="395"/>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392" t="s">
        <v>57</v>
      </c>
      <c r="C61" s="393"/>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408" t="s">
        <v>26</v>
      </c>
      <c r="C62" s="409"/>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5">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c r="A65" s="405" t="str">
        <f>IF('2b.  Complex Form Data Entry'!E113="","   ",'2b.  Complex Form Data Entry'!E113)</f>
        <v xml:space="preserve">   </v>
      </c>
      <c r="B65" s="406"/>
      <c r="C65" s="407"/>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392" t="s">
        <v>55</v>
      </c>
      <c r="C69" s="393"/>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394" t="s">
        <v>56</v>
      </c>
      <c r="C70" s="395"/>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392" t="s">
        <v>57</v>
      </c>
      <c r="C71" s="393"/>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408" t="s">
        <v>26</v>
      </c>
      <c r="C72" s="409"/>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5">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c r="A75" s="405" t="str">
        <f>IF('2b.  Complex Form Data Entry'!E124="","   ",'2b.  Complex Form Data Entry'!E124)</f>
        <v xml:space="preserve">   </v>
      </c>
      <c r="B75" s="406"/>
      <c r="C75" s="407"/>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5">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5">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5">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5">
      <c r="A79" s="19"/>
      <c r="B79" s="392" t="s">
        <v>55</v>
      </c>
      <c r="C79" s="393"/>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5">
      <c r="A80" s="19"/>
      <c r="B80" s="394" t="s">
        <v>56</v>
      </c>
      <c r="C80" s="395"/>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5">
      <c r="A81" s="19"/>
      <c r="B81" s="392" t="s">
        <v>57</v>
      </c>
      <c r="C81" s="393"/>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5">
      <c r="A82" s="19"/>
      <c r="B82" s="408" t="s">
        <v>26</v>
      </c>
      <c r="C82" s="409"/>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5">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c r="A85" s="405" t="str">
        <f>IF('2b.  Complex Form Data Entry'!E135="","   ",'2b.  Complex Form Data Entry'!E135)</f>
        <v xml:space="preserve">   </v>
      </c>
      <c r="B85" s="406"/>
      <c r="C85" s="407"/>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5">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5">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5">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5">
      <c r="A89" s="19"/>
      <c r="B89" s="392" t="s">
        <v>55</v>
      </c>
      <c r="C89" s="393"/>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5">
      <c r="A90" s="19"/>
      <c r="B90" s="394" t="s">
        <v>56</v>
      </c>
      <c r="C90" s="395"/>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5">
      <c r="A91" s="19"/>
      <c r="B91" s="392" t="s">
        <v>57</v>
      </c>
      <c r="C91" s="393"/>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5">
      <c r="A92" s="19"/>
      <c r="B92" s="408" t="s">
        <v>26</v>
      </c>
      <c r="C92" s="409"/>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25"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8.75">
      <c r="A97" s="431" t="s">
        <v>133</v>
      </c>
      <c r="B97" s="431"/>
      <c r="C97" s="431"/>
      <c r="D97" s="431"/>
      <c r="E97" s="431"/>
      <c r="F97" s="431"/>
      <c r="G97" s="431"/>
      <c r="H97" s="431"/>
      <c r="I97" s="431"/>
      <c r="J97" s="431"/>
      <c r="K97" s="431"/>
      <c r="L97" s="431"/>
      <c r="M97" s="431"/>
      <c r="N97" s="431"/>
      <c r="O97" s="431"/>
      <c r="P97" s="431"/>
      <c r="Q97" s="431"/>
      <c r="R97" s="431"/>
      <c r="S97" s="431"/>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388" t="s">
        <v>31</v>
      </c>
      <c r="B99" s="388"/>
      <c r="C99" s="388"/>
      <c r="D99" s="388"/>
      <c r="E99" s="388"/>
      <c r="F99" s="388"/>
      <c r="G99" s="388"/>
      <c r="H99" s="388"/>
      <c r="I99" s="388"/>
      <c r="J99" s="388"/>
      <c r="K99" s="388"/>
      <c r="L99" s="388"/>
      <c r="M99" s="388"/>
      <c r="N99" s="388"/>
      <c r="O99" s="388"/>
      <c r="P99" s="388"/>
      <c r="Q99" s="388"/>
      <c r="R99" s="388"/>
      <c r="S99" s="388"/>
      <c r="T99" s="1"/>
    </row>
    <row r="100" spans="1:20" ht="3" customHeight="1" thickBot="1" thickTop="1">
      <c r="A100" s="442"/>
      <c r="B100" s="443"/>
      <c r="C100" s="443"/>
      <c r="D100" s="443"/>
      <c r="E100" s="443"/>
      <c r="F100" s="443"/>
      <c r="G100" s="443"/>
      <c r="H100" s="443"/>
      <c r="I100" s="443"/>
      <c r="J100" s="443"/>
      <c r="K100" s="443"/>
      <c r="L100" s="443"/>
      <c r="M100" s="443"/>
      <c r="N100" s="443"/>
      <c r="O100" s="443"/>
      <c r="P100" s="443"/>
      <c r="Q100" s="443"/>
      <c r="R100" s="443"/>
      <c r="S100" s="443"/>
      <c r="T100" s="1"/>
    </row>
    <row r="101" spans="1:19" ht="13.5">
      <c r="A101" s="452" t="s">
        <v>7</v>
      </c>
      <c r="B101" s="450"/>
      <c r="C101" s="450"/>
      <c r="D101" s="450"/>
      <c r="E101" s="450"/>
      <c r="F101" s="450"/>
      <c r="G101" s="450"/>
      <c r="H101" s="450"/>
      <c r="I101" s="450"/>
      <c r="J101" s="450"/>
      <c r="K101" s="450"/>
      <c r="L101" s="450"/>
      <c r="M101" s="450"/>
      <c r="N101" s="450"/>
      <c r="O101" s="450"/>
      <c r="P101" s="450"/>
      <c r="Q101" s="450"/>
      <c r="R101" s="450"/>
      <c r="S101" s="451"/>
    </row>
    <row r="102" spans="1:20" ht="13.5">
      <c r="A102" s="448" t="s">
        <v>0</v>
      </c>
      <c r="B102" s="449"/>
      <c r="C102" s="447" t="str">
        <f>IF('2b.  Complex Form Data Entry'!G11="","   ",'2b.  Complex Form Data Entry'!G11)</f>
        <v xml:space="preserve">   </v>
      </c>
      <c r="D102" s="447"/>
      <c r="E102" s="447"/>
      <c r="F102" s="447"/>
      <c r="G102" s="447"/>
      <c r="H102" s="447"/>
      <c r="I102" s="447"/>
      <c r="J102" s="447"/>
      <c r="L102" s="293" t="s">
        <v>16</v>
      </c>
      <c r="M102" s="293"/>
      <c r="O102" s="72"/>
      <c r="Q102" s="72"/>
      <c r="R102" s="319" t="str">
        <f>IF('2b.  Complex Form Data Entry'!G117="","   ",'2b.  Complex Form Data Entry'!G117)</f>
        <v xml:space="preserve">   </v>
      </c>
      <c r="S102" s="71" t="s">
        <v>17</v>
      </c>
      <c r="T102" s="11"/>
    </row>
    <row r="103" spans="1:20" ht="13.5" customHeight="1">
      <c r="A103" s="453" t="s">
        <v>150</v>
      </c>
      <c r="B103" s="444"/>
      <c r="C103" s="454" t="str">
        <f>IF('2b.  Complex Form Data Entry'!G12="","   ",'2b.  Complex Form Data Entry'!G12)</f>
        <v xml:space="preserve">   </v>
      </c>
      <c r="D103" s="454"/>
      <c r="E103" s="454"/>
      <c r="F103" s="454"/>
      <c r="G103" s="454"/>
      <c r="H103" s="454"/>
      <c r="I103" s="454"/>
      <c r="J103" s="454"/>
      <c r="L103" s="299" t="s">
        <v>27</v>
      </c>
      <c r="M103" s="299"/>
      <c r="P103" s="73"/>
      <c r="Q103" s="73"/>
      <c r="R103" s="320">
        <f>'2b.  Complex Form Data Entry'!G118</f>
        <v>0</v>
      </c>
      <c r="S103" s="54"/>
      <c r="T103" s="11"/>
    </row>
    <row r="104" spans="1:20" ht="13.5" customHeight="1">
      <c r="A104" s="445" t="s">
        <v>2</v>
      </c>
      <c r="B104" s="446"/>
      <c r="C104" s="298" t="str">
        <f>IF('2b.  Complex Form Data Entry'!G15="","   ",'2b.  Complex Form Data Entry'!G15)</f>
        <v xml:space="preserve">   </v>
      </c>
      <c r="E104" s="298"/>
      <c r="F104" s="446" t="s">
        <v>8</v>
      </c>
      <c r="G104" s="446"/>
      <c r="H104" s="328" t="str">
        <f>IF('2b.  Complex Form Data Entry'!G15=""," ",'2b.  Complex Form Data Entry'!G16)</f>
        <v xml:space="preserve"> </v>
      </c>
      <c r="I104" s="298"/>
      <c r="J104" s="298"/>
      <c r="L104" s="444" t="s">
        <v>10</v>
      </c>
      <c r="M104" s="444"/>
      <c r="N104" s="444"/>
      <c r="O104" s="444"/>
      <c r="P104" s="74"/>
      <c r="Q104" s="74"/>
      <c r="R104" s="298" t="str">
        <f>IF('2b.  Complex Form Data Entry'!G13="","   ",'2b.  Complex Form Data Entry'!G13)</f>
        <v xml:space="preserve">   </v>
      </c>
      <c r="S104" s="327"/>
      <c r="T104" s="11"/>
    </row>
    <row r="105" spans="1:20" ht="13.5" customHeight="1">
      <c r="A105" s="445" t="s">
        <v>3</v>
      </c>
      <c r="B105" s="446"/>
      <c r="C105" s="300"/>
      <c r="D105" s="298"/>
      <c r="E105" s="298"/>
      <c r="F105" s="446" t="s">
        <v>13</v>
      </c>
      <c r="G105" s="446"/>
      <c r="H105" s="298"/>
      <c r="I105" s="298"/>
      <c r="J105" s="298"/>
      <c r="L105" s="444" t="s">
        <v>9</v>
      </c>
      <c r="M105" s="444"/>
      <c r="N105" s="444"/>
      <c r="O105" s="444"/>
      <c r="P105" s="55"/>
      <c r="Q105" s="55"/>
      <c r="R105" s="298" t="str">
        <f>IF('2b.  Complex Form Data Entry'!G14="","   ",'2b.  Complex Form Data Entry'!G14)</f>
        <v xml:space="preserve">   </v>
      </c>
      <c r="S105" s="327"/>
      <c r="T105" s="11"/>
    </row>
    <row r="106" spans="1:20" ht="12.75">
      <c r="A106" s="329" t="s">
        <v>149</v>
      </c>
      <c r="B106" s="330"/>
      <c r="C106" s="438" t="str">
        <f>IF('2b.  Complex Form Data Entry'!G10=""," ",'2b.  Complex Form Data Entry'!G10)</f>
        <v xml:space="preserve"> </v>
      </c>
      <c r="D106" s="438"/>
      <c r="E106" s="438"/>
      <c r="F106" s="438"/>
      <c r="G106" s="438"/>
      <c r="H106" s="438"/>
      <c r="I106" s="438"/>
      <c r="J106" s="438"/>
      <c r="K106" s="438"/>
      <c r="L106" s="438"/>
      <c r="M106" s="438"/>
      <c r="N106" s="438"/>
      <c r="O106" s="438"/>
      <c r="P106" s="438"/>
      <c r="Q106" s="438"/>
      <c r="R106" s="438"/>
      <c r="S106" s="439"/>
      <c r="T106" s="11"/>
    </row>
    <row r="107" spans="1:20" ht="13.5" thickBot="1">
      <c r="A107" s="331"/>
      <c r="B107" s="332"/>
      <c r="C107" s="440"/>
      <c r="D107" s="440"/>
      <c r="E107" s="440"/>
      <c r="F107" s="440"/>
      <c r="G107" s="440"/>
      <c r="H107" s="440"/>
      <c r="I107" s="440"/>
      <c r="J107" s="440"/>
      <c r="K107" s="440"/>
      <c r="L107" s="440"/>
      <c r="M107" s="440"/>
      <c r="N107" s="440"/>
      <c r="O107" s="440"/>
      <c r="P107" s="440"/>
      <c r="Q107" s="440"/>
      <c r="R107" s="440"/>
      <c r="S107" s="441"/>
      <c r="T107" s="11"/>
    </row>
    <row r="108" spans="1:20" ht="18.75" customHeight="1" thickBot="1" thickTop="1">
      <c r="A108" s="432" t="s">
        <v>15</v>
      </c>
      <c r="B108" s="432"/>
      <c r="C108" s="432"/>
      <c r="D108" s="432"/>
      <c r="E108" s="432"/>
      <c r="F108" s="432"/>
      <c r="G108" s="432"/>
      <c r="H108" s="432"/>
      <c r="I108" s="432"/>
      <c r="J108" s="432"/>
      <c r="K108" s="432"/>
      <c r="L108" s="432"/>
      <c r="M108" s="432"/>
      <c r="N108" s="432"/>
      <c r="O108" s="432"/>
      <c r="P108" s="432"/>
      <c r="Q108" s="432"/>
      <c r="R108" s="432"/>
      <c r="S108" s="432"/>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5.75">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455" t="s">
        <v>18</v>
      </c>
      <c r="B112" s="456"/>
      <c r="C112" s="457"/>
      <c r="D112" s="417" t="s">
        <v>19</v>
      </c>
      <c r="E112" s="417" t="s">
        <v>5</v>
      </c>
      <c r="F112" s="410" t="s">
        <v>104</v>
      </c>
      <c r="G112" s="417" t="s">
        <v>11</v>
      </c>
      <c r="H112" s="428" t="s">
        <v>23</v>
      </c>
      <c r="I112" s="315"/>
      <c r="J112" s="190">
        <f>'2b.  Complex Form Data Entry'!G19</f>
        <v>2015</v>
      </c>
      <c r="K112" s="286">
        <f>'2b.  Complex Form Data Entry'!H155</f>
        <v>2016</v>
      </c>
      <c r="L112" s="412" t="str">
        <f>CONCATENATE(L34," Appropriation Change")</f>
        <v>2015 / 2016 Appropriation Change</v>
      </c>
      <c r="O112" s="303"/>
      <c r="P112" s="303"/>
      <c r="Q112" s="303"/>
      <c r="R112" s="421" t="s">
        <v>136</v>
      </c>
      <c r="S112" s="422"/>
      <c r="T112" s="42"/>
    </row>
    <row r="113" spans="1:20" ht="37.5" customHeight="1" thickBot="1">
      <c r="A113" s="458"/>
      <c r="B113" s="459"/>
      <c r="C113" s="460"/>
      <c r="D113" s="418"/>
      <c r="E113" s="418"/>
      <c r="F113" s="411"/>
      <c r="G113" s="418"/>
      <c r="H113" s="429"/>
      <c r="I113" s="316"/>
      <c r="J113" s="191" t="s">
        <v>24</v>
      </c>
      <c r="K113" s="287" t="str">
        <f>'2b.  Complex Form Data Entry'!H156</f>
        <v>Allocation Change</v>
      </c>
      <c r="L113" s="413"/>
      <c r="O113" s="303"/>
      <c r="P113" s="303"/>
      <c r="Q113" s="303"/>
      <c r="R113" s="423"/>
      <c r="S113" s="424"/>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465">
        <f>'2b.  Complex Form Data Entry'!J157</f>
        <v>0</v>
      </c>
      <c r="S114" s="466"/>
      <c r="T114" s="42"/>
    </row>
    <row r="115" spans="1:20" ht="13.5">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465">
        <f>'2b.  Complex Form Data Entry'!J158</f>
        <v>0</v>
      </c>
      <c r="S115" s="466"/>
      <c r="T115" s="42"/>
    </row>
    <row r="116" spans="1:20" ht="13.5">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465">
        <f>'2b.  Complex Form Data Entry'!J159</f>
        <v>0</v>
      </c>
      <c r="S116" s="466"/>
      <c r="T116" s="42"/>
    </row>
    <row r="117" spans="1:20" ht="13.5">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465">
        <f>'2b.  Complex Form Data Entry'!J160</f>
        <v>0</v>
      </c>
      <c r="S117" s="466"/>
      <c r="T117" s="42"/>
    </row>
    <row r="118" spans="1:20" ht="13.5">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465">
        <f>'2b.  Complex Form Data Entry'!J161</f>
        <v>0</v>
      </c>
      <c r="S118" s="466"/>
      <c r="T118" s="42"/>
    </row>
    <row r="119" spans="1:20" ht="13.5">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465">
        <f>'2b.  Complex Form Data Entry'!J162</f>
        <v>0</v>
      </c>
      <c r="S119" s="466"/>
      <c r="T119" s="42"/>
    </row>
    <row r="120" spans="1:20" ht="14.25" thickBot="1">
      <c r="A120" s="6"/>
      <c r="B120" s="7"/>
      <c r="C120" s="291" t="s">
        <v>4</v>
      </c>
      <c r="D120" s="43"/>
      <c r="E120" s="43"/>
      <c r="F120" s="43"/>
      <c r="G120" s="43"/>
      <c r="H120" s="207"/>
      <c r="I120" s="318"/>
      <c r="J120" s="66">
        <f>SUM(J114:J119)</f>
        <v>0</v>
      </c>
      <c r="K120" s="66">
        <f>SUM(K114:K119)</f>
        <v>0</v>
      </c>
      <c r="L120" s="312">
        <f t="shared" si="25"/>
        <v>0</v>
      </c>
      <c r="O120" s="305"/>
      <c r="P120" s="305"/>
      <c r="Q120" s="305"/>
      <c r="R120" s="467">
        <f>SUM(R114:S119)</f>
        <v>0</v>
      </c>
      <c r="S120" s="468"/>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5">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140</v>
      </c>
      <c r="B123" s="430" t="str">
        <f>IF('2b.  Complex Form Data Entry'!G39="Y","See note 5 below.",'2b.  Complex Form Data Entry'!D43)</f>
        <v>An NPV analysis was not performed because …</v>
      </c>
      <c r="C123" s="430"/>
      <c r="D123" s="430"/>
      <c r="E123" s="430"/>
      <c r="F123" s="430"/>
      <c r="G123" s="430"/>
      <c r="H123" s="430"/>
      <c r="I123" s="430"/>
      <c r="J123" s="430"/>
      <c r="K123" s="430"/>
      <c r="L123" s="430"/>
      <c r="M123" s="430"/>
      <c r="N123" s="430"/>
      <c r="O123" s="430"/>
      <c r="P123" s="430"/>
      <c r="Q123" s="430"/>
      <c r="R123" s="430"/>
      <c r="S123" s="430"/>
      <c r="T123" s="5"/>
    </row>
    <row r="124" spans="1:20" ht="13.5">
      <c r="A124" s="68" t="s">
        <v>112</v>
      </c>
      <c r="B124" s="425" t="s">
        <v>148</v>
      </c>
      <c r="C124" s="425"/>
      <c r="D124" s="425"/>
      <c r="E124" s="425"/>
      <c r="F124" s="425"/>
      <c r="G124" s="425"/>
      <c r="H124" s="425"/>
      <c r="I124" s="425"/>
      <c r="J124" s="425"/>
      <c r="K124" s="425"/>
      <c r="L124" s="425"/>
      <c r="M124" s="425"/>
      <c r="N124" s="425"/>
      <c r="O124" s="425"/>
      <c r="P124" s="425"/>
      <c r="Q124" s="425"/>
      <c r="R124" s="425"/>
      <c r="S124" s="425"/>
      <c r="T124" s="5"/>
    </row>
    <row r="125" spans="1:20" ht="14.25" customHeight="1">
      <c r="A125" s="69" t="s">
        <v>52</v>
      </c>
      <c r="B125" s="464" t="s">
        <v>116</v>
      </c>
      <c r="C125" s="464"/>
      <c r="D125" s="464"/>
      <c r="E125" s="464"/>
      <c r="F125" s="464"/>
      <c r="G125" s="464"/>
      <c r="H125" s="464"/>
      <c r="I125" s="464"/>
      <c r="J125" s="464"/>
      <c r="K125" s="464"/>
      <c r="L125" s="464"/>
      <c r="M125" s="464"/>
      <c r="N125" s="464"/>
      <c r="O125" s="464"/>
      <c r="P125" s="464"/>
      <c r="Q125" s="464"/>
      <c r="R125" s="464"/>
      <c r="S125" s="464"/>
      <c r="T125" s="5"/>
    </row>
    <row r="126" spans="1:20" ht="16.5" customHeight="1">
      <c r="A126" s="69" t="s">
        <v>113</v>
      </c>
      <c r="B126" s="427"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27"/>
      <c r="D126" s="427"/>
      <c r="E126" s="427"/>
      <c r="F126" s="427"/>
      <c r="G126" s="427"/>
      <c r="H126" s="427"/>
      <c r="I126" s="427"/>
      <c r="J126" s="427"/>
      <c r="K126" s="427"/>
      <c r="L126" s="427"/>
      <c r="M126" s="427"/>
      <c r="N126" s="427"/>
      <c r="O126" s="427"/>
      <c r="P126" s="427"/>
      <c r="Q126" s="427"/>
      <c r="R126" s="427"/>
      <c r="S126" s="427"/>
      <c r="T126" s="5"/>
    </row>
    <row r="127" spans="1:20" ht="14.25" customHeight="1">
      <c r="A127" s="67" t="s">
        <v>114</v>
      </c>
      <c r="B127" s="416"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16"/>
      <c r="D127" s="416"/>
      <c r="E127" s="416"/>
      <c r="F127" s="416"/>
      <c r="G127" s="416"/>
      <c r="H127" s="416"/>
      <c r="I127" s="416"/>
      <c r="J127" s="416"/>
      <c r="K127" s="416"/>
      <c r="L127" s="416"/>
      <c r="M127" s="416"/>
      <c r="N127" s="416"/>
      <c r="O127" s="416"/>
      <c r="P127" s="416"/>
      <c r="Q127" s="416"/>
      <c r="R127" s="416"/>
      <c r="S127" s="416"/>
      <c r="T127" s="5"/>
    </row>
    <row r="128" spans="1:20" ht="16.5" customHeight="1">
      <c r="A128" s="67" t="s">
        <v>118</v>
      </c>
      <c r="B128" s="415" t="s">
        <v>111</v>
      </c>
      <c r="C128" s="415"/>
      <c r="D128" s="415"/>
      <c r="E128" s="415"/>
      <c r="F128" s="415"/>
      <c r="G128" s="415"/>
      <c r="H128" s="415"/>
      <c r="I128" s="415"/>
      <c r="J128" s="415"/>
      <c r="K128" s="415"/>
      <c r="L128" s="415"/>
      <c r="M128" s="415"/>
      <c r="N128" s="415"/>
      <c r="O128" s="415"/>
      <c r="P128" s="415"/>
      <c r="Q128" s="415"/>
      <c r="R128" s="415"/>
      <c r="S128" s="415"/>
      <c r="T128" s="5"/>
    </row>
    <row r="129" spans="1:19" ht="14.25" customHeight="1">
      <c r="A129" s="67"/>
      <c r="B129" s="414" t="str">
        <f>'2b.  Complex Form Data Entry'!C174</f>
        <v>-</v>
      </c>
      <c r="C129" s="414"/>
      <c r="D129" s="414"/>
      <c r="E129" s="414"/>
      <c r="F129" s="414"/>
      <c r="G129" s="414"/>
      <c r="H129" s="414"/>
      <c r="I129" s="414"/>
      <c r="J129" s="414"/>
      <c r="K129" s="414"/>
      <c r="L129" s="414"/>
      <c r="M129" s="414"/>
      <c r="N129" s="414"/>
      <c r="O129" s="414"/>
      <c r="P129" s="414"/>
      <c r="Q129" s="414"/>
      <c r="R129" s="414"/>
      <c r="S129" s="414"/>
    </row>
    <row r="130" spans="1:19" ht="13.5">
      <c r="A130" s="67"/>
      <c r="B130" s="414" t="str">
        <f>'2b.  Complex Form Data Entry'!C175</f>
        <v xml:space="preserve">- </v>
      </c>
      <c r="C130" s="414"/>
      <c r="D130" s="414"/>
      <c r="E130" s="414"/>
      <c r="F130" s="414"/>
      <c r="G130" s="414"/>
      <c r="H130" s="414"/>
      <c r="I130" s="414"/>
      <c r="J130" s="414"/>
      <c r="K130" s="414"/>
      <c r="L130" s="414"/>
      <c r="M130" s="414"/>
      <c r="N130" s="414"/>
      <c r="O130" s="414"/>
      <c r="P130" s="414"/>
      <c r="Q130" s="414"/>
      <c r="R130" s="414"/>
      <c r="S130" s="414"/>
    </row>
    <row r="131" spans="1:19" ht="12.75" customHeight="1">
      <c r="A131" s="67"/>
      <c r="B131" s="414" t="str">
        <f>'2b.  Complex Form Data Entry'!C176</f>
        <v xml:space="preserve">- </v>
      </c>
      <c r="C131" s="414"/>
      <c r="D131" s="414"/>
      <c r="E131" s="414"/>
      <c r="F131" s="414"/>
      <c r="G131" s="414"/>
      <c r="H131" s="414"/>
      <c r="I131" s="414"/>
      <c r="J131" s="414"/>
      <c r="K131" s="414"/>
      <c r="L131" s="414"/>
      <c r="M131" s="414"/>
      <c r="N131" s="414"/>
      <c r="O131" s="414"/>
      <c r="P131" s="414"/>
      <c r="Q131" s="414"/>
      <c r="R131" s="414"/>
      <c r="S131" s="414"/>
    </row>
    <row r="132" spans="1:19" ht="15" customHeight="1">
      <c r="A132" s="67"/>
      <c r="B132" s="414" t="str">
        <f>'2b.  Complex Form Data Entry'!C177</f>
        <v xml:space="preserve">- </v>
      </c>
      <c r="C132" s="414"/>
      <c r="D132" s="414"/>
      <c r="E132" s="414"/>
      <c r="F132" s="414"/>
      <c r="G132" s="414"/>
      <c r="H132" s="414"/>
      <c r="I132" s="414"/>
      <c r="J132" s="414"/>
      <c r="K132" s="414"/>
      <c r="L132" s="414"/>
      <c r="M132" s="414"/>
      <c r="N132" s="414"/>
      <c r="O132" s="414"/>
      <c r="P132" s="414"/>
      <c r="Q132" s="414"/>
      <c r="R132" s="414"/>
      <c r="S132" s="414"/>
    </row>
    <row r="133" spans="1:20" ht="13.5">
      <c r="A133" s="67"/>
      <c r="B133" s="414" t="str">
        <f>'2b.  Complex Form Data Entry'!C178</f>
        <v xml:space="preserve">- </v>
      </c>
      <c r="C133" s="414"/>
      <c r="D133" s="414"/>
      <c r="E133" s="414"/>
      <c r="F133" s="414"/>
      <c r="G133" s="414"/>
      <c r="H133" s="414"/>
      <c r="I133" s="414"/>
      <c r="J133" s="414"/>
      <c r="K133" s="414"/>
      <c r="L133" s="414"/>
      <c r="M133" s="414"/>
      <c r="N133" s="414"/>
      <c r="O133" s="414"/>
      <c r="P133" s="414"/>
      <c r="Q133" s="414"/>
      <c r="R133" s="414"/>
      <c r="S133" s="414"/>
      <c r="T133" s="5"/>
    </row>
    <row r="134" spans="1:19" ht="13.5">
      <c r="A134" s="67"/>
      <c r="B134" s="414"/>
      <c r="C134" s="414"/>
      <c r="D134" s="414"/>
      <c r="E134" s="414"/>
      <c r="F134" s="414"/>
      <c r="G134" s="414"/>
      <c r="H134" s="414"/>
      <c r="I134" s="414"/>
      <c r="J134" s="414"/>
      <c r="K134" s="414"/>
      <c r="L134" s="414"/>
      <c r="M134" s="414"/>
      <c r="N134" s="414"/>
      <c r="O134" s="414"/>
      <c r="P134" s="414"/>
      <c r="Q134" s="414"/>
      <c r="R134" s="414"/>
      <c r="S134" s="414"/>
    </row>
    <row r="135" spans="1:19" ht="13.5">
      <c r="A135" t="str">
        <f>IF('2b.  Complex Form Data Entry'!C181=""," ","6.")</f>
        <v xml:space="preserve"> </v>
      </c>
      <c r="B135" s="414"/>
      <c r="C135" s="414"/>
      <c r="D135" s="414"/>
      <c r="E135" s="414"/>
      <c r="F135" s="414"/>
      <c r="G135" s="414"/>
      <c r="H135" s="414"/>
      <c r="I135" s="414"/>
      <c r="J135" s="414"/>
      <c r="K135" s="414"/>
      <c r="L135" s="414"/>
      <c r="M135" s="414"/>
      <c r="N135" s="414"/>
      <c r="O135" s="414"/>
      <c r="P135" s="414"/>
      <c r="Q135" s="414"/>
      <c r="R135" s="414"/>
      <c r="S135" s="414"/>
    </row>
    <row r="136" spans="1:19" ht="13.5">
      <c r="A136" s="69"/>
      <c r="B136" s="414"/>
      <c r="C136" s="414"/>
      <c r="D136" s="414"/>
      <c r="E136" s="414"/>
      <c r="F136" s="414"/>
      <c r="G136" s="414"/>
      <c r="H136" s="414"/>
      <c r="I136" s="414"/>
      <c r="J136" s="414"/>
      <c r="K136" s="414"/>
      <c r="L136" s="414"/>
      <c r="M136" s="414"/>
      <c r="N136" s="414"/>
      <c r="O136" s="414"/>
      <c r="P136" s="414"/>
      <c r="Q136" s="414"/>
      <c r="R136" s="414"/>
      <c r="S136" s="414"/>
    </row>
    <row r="137" spans="1:19" ht="13.5">
      <c r="A137" s="69"/>
      <c r="B137" s="414"/>
      <c r="C137" s="414"/>
      <c r="D137" s="414"/>
      <c r="E137" s="414"/>
      <c r="F137" s="414"/>
      <c r="G137" s="414"/>
      <c r="H137" s="414"/>
      <c r="I137" s="414"/>
      <c r="J137" s="414"/>
      <c r="K137" s="414"/>
      <c r="L137" s="414"/>
      <c r="M137" s="414"/>
      <c r="N137" s="414"/>
      <c r="O137" s="414"/>
      <c r="P137" s="414"/>
      <c r="Q137" s="414"/>
      <c r="R137" s="414"/>
      <c r="S137" s="414"/>
    </row>
    <row r="138" spans="1:6" ht="13.5">
      <c r="A138" s="69"/>
      <c r="D138" s="53"/>
      <c r="E138" s="49"/>
      <c r="F138" s="49"/>
    </row>
    <row r="139" spans="4:6" ht="12.75">
      <c r="D139" s="53"/>
      <c r="E139" s="49"/>
      <c r="F139" s="49"/>
    </row>
    <row r="140" spans="3:6" ht="12.75">
      <c r="C140" s="52"/>
      <c r="D140" s="53"/>
      <c r="E140" s="49"/>
      <c r="F140" s="49"/>
    </row>
  </sheetData>
  <mergeCells count="100">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S1"/>
    <mergeCell ref="A3:S3"/>
    <mergeCell ref="A4:S4"/>
    <mergeCell ref="A5:B5"/>
    <mergeCell ref="C5:S5"/>
    <mergeCell ref="B91:C91"/>
    <mergeCell ref="B62:C62"/>
    <mergeCell ref="B69:C69"/>
    <mergeCell ref="B70:C70"/>
    <mergeCell ref="B71:C71"/>
    <mergeCell ref="B72:C72"/>
    <mergeCell ref="B79:C79"/>
    <mergeCell ref="B80:C80"/>
    <mergeCell ref="B81:C81"/>
    <mergeCell ref="B82:C82"/>
    <mergeCell ref="B89:C89"/>
    <mergeCell ref="B90:C90"/>
    <mergeCell ref="A85:C85"/>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137:S137"/>
    <mergeCell ref="B127:S127"/>
    <mergeCell ref="B128:S128"/>
    <mergeCell ref="B129:S129"/>
    <mergeCell ref="B130:S130"/>
    <mergeCell ref="B131:S131"/>
    <mergeCell ref="B132:S132"/>
    <mergeCell ref="B133:S133"/>
    <mergeCell ref="B134:S134"/>
    <mergeCell ref="B135:S135"/>
    <mergeCell ref="B136:S136"/>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A35:C35"/>
    <mergeCell ref="A45:C45"/>
    <mergeCell ref="A55:C55"/>
    <mergeCell ref="A65:C65"/>
    <mergeCell ref="A75:C75"/>
    <mergeCell ref="B52:C52"/>
    <mergeCell ref="B59:C59"/>
    <mergeCell ref="B60:C60"/>
    <mergeCell ref="B61:C6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2" ma:contentTypeDescription="" ma:contentTypeScope="" ma:versionID="450fb8d4a1b174ab2e0ca39c2cbee0fc">
  <xsd:schema xmlns:xsd="http://www.w3.org/2001/XMLSchema" xmlns:xs="http://www.w3.org/2001/XMLSchema" xmlns:p="http://schemas.microsoft.com/office/2006/metadata/properties" xmlns:ns2="308dc21f-8940-46b7-9ee9-f86b439897b1" xmlns:ns3="cc811197-5a73-4d86-a206-c117da05ddaa" xmlns:ns4="5169e71c-d027-42bd-a2de-8c73588c2b58" targetNamespace="http://schemas.microsoft.com/office/2006/metadata/properties" ma:root="true" ma:fieldsID="1784f4cd08da51c7b39d6b0e1f619e41" ns2:_="" ns3:_="" ns4:_="">
    <xsd:import namespace="308dc21f-8940-46b7-9ee9-f86b439897b1"/>
    <xsd:import namespace="cc811197-5a73-4d86-a206-c117da05ddaa"/>
    <xsd:import namespace="5169e71c-d027-42bd-a2de-8c73588c2b58"/>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9e71c-d027-42bd-a2de-8c73588c2b5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0F66F75-E298-49D7-923C-92FD04AD8C51}">
  <ds:schemaRefs>
    <ds:schemaRef ds:uri="cc811197-5a73-4d86-a206-c117da05ddaa"/>
    <ds:schemaRef ds:uri="http://schemas.microsoft.com/office/infopath/2007/PartnerControls"/>
    <ds:schemaRef ds:uri="http://purl.org/dc/terms/"/>
    <ds:schemaRef ds:uri="308dc21f-8940-46b7-9ee9-f86b439897b1"/>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5169e71c-d027-42bd-a2de-8c73588c2b58"/>
    <ds:schemaRef ds:uri="http://www.w3.org/XML/1998/namespace"/>
    <ds:schemaRef ds:uri="http://purl.org/dc/dcmitype/"/>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D5A26749-3B05-48F2-AD23-114D12A64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5169e71c-d027-42bd-a2de-8c73588c2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2017-08-17T19:37:36Z</cp:lastPrinted>
  <dcterms:created xsi:type="dcterms:W3CDTF">1999-06-02T23:29:55Z</dcterms:created>
  <dcterms:modified xsi:type="dcterms:W3CDTF">2017-09-07T15:54:25Z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0x010100D03C1FEDB24A304B88B22491CFC09769007BCB61E4A4E32649B1237591E6F177C2</vt:lpwstr>
  </property>
  <property fmtid="{D5CDD505-2E9C-101B-9397-08002B2CF9AE}" pid="4" name="_dlc_DocIdItemGuid">
    <vt:lpwstr>9e03fd87-6c66-4c65-b0c5-3f88102b2144</vt:lpwstr>
  </property>
</Properties>
</file>