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Financial Plan" sheetId="1" r:id="rId1"/>
  </sheets>
  <externalReferences>
    <externalReference r:id="rId4"/>
    <externalReference r:id="rId5"/>
    <externalReference r:id="rId6"/>
    <externalReference r:id="rId7"/>
    <externalReference r:id="rId8"/>
  </externalReferences>
  <definedNames>
    <definedName name="__123Graph_A" hidden="1">'[5]BurienAcc'!#REF!</definedName>
    <definedName name="__123Graph_B" hidden="1">'[5]BurienAcc'!#REF!</definedName>
    <definedName name="__123Graph_C" hidden="1">'[5]BurienAcc'!#REF!</definedName>
    <definedName name="__123Graph_D" hidden="1">'[5]BurienAcc'!#REF!</definedName>
    <definedName name="__123Graph_X" hidden="1">'[5]CovAcc'!#REF!</definedName>
    <definedName name="_Order1" hidden="1">255</definedName>
    <definedName name="aaa" localSheetId="0" hidden="1">{"Dis",#N/A,FALSE,"ReorgRevisted"}</definedName>
    <definedName name="aaa" hidden="1">{"Dis",#N/A,FALSE,"ReorgRevisted"}</definedName>
    <definedName name="admin">#REF!</definedName>
    <definedName name="AFIS_new_construction">'[4]Exec NC'!#REF!</definedName>
    <definedName name="AV_under_I_722">'[4]Exec NC'!#REF!</definedName>
    <definedName name="Average_AV_2001_Countywide">'[4]Exec NC'!#REF!</definedName>
    <definedName name="Average_House_AV">'[4]Exec NC'!#REF!</definedName>
    <definedName name="bbb" localSheetId="0" hidden="1">{"NonWhole",#N/A,FALSE,"ReorgRevisted"}</definedName>
    <definedName name="bbb" hidden="1">{"NonWhole",#N/A,FALSE,"ReorgRevisted"}</definedName>
    <definedName name="BSBPons">#REF!</definedName>
    <definedName name="collection_rate">'[4]Exec NC'!#REF!</definedName>
    <definedName name="ddd" localSheetId="0" hidden="1">{"cxtransfer",#N/A,FALSE,"ReorgRevisted"}</definedName>
    <definedName name="ddd" hidden="1">{"cxtransfer",#N/A,FALSE,"ReorgRevisted"}</definedName>
    <definedName name="eee" localSheetId="0" hidden="1">{"Dis",#N/A,FALSE,"ReorgRevisted"}</definedName>
    <definedName name="eee" hidden="1">{"Dis",#N/A,FALSE,"ReorgRevisted"}</definedName>
    <definedName name="ert" localSheetId="0" hidden="1">{"NonWhole",#N/A,FALSE,"ReorgRevisted"}</definedName>
    <definedName name="ert" hidden="1">{"NonWhole",#N/A,FALSE,"ReorgRevisted"}</definedName>
    <definedName name="EssOptions">"A3100001100130001000001100000_01000"</definedName>
    <definedName name="fff" localSheetId="0" hidden="1">{"NonWhole",#N/A,FALSE,"ReorgRevisted"}</definedName>
    <definedName name="fff" hidden="1">{"NonWhole",#N/A,FALSE,"ReorgRevisted"}</definedName>
    <definedName name="Form2BRepDetailRL" localSheetId="0" hidden="1">{"Whole",#N/A,FALSE,"ReorgRevisted"}</definedName>
    <definedName name="Form2BRepDetailRL" hidden="1">{"Whole",#N/A,FALSE,"ReorgRevisted"}</definedName>
    <definedName name="ggg" localSheetId="0" hidden="1">{"Dis",#N/A,FALSE,"ReorgRevisted"}</definedName>
    <definedName name="ggg" hidden="1">{"Dis",#N/A,FALSE,"ReorgRevisted"}</definedName>
    <definedName name="hhh" localSheetId="0" hidden="1">{"Whole",#N/A,FALSE,"ReorgRevisted"}</definedName>
    <definedName name="hhh" hidden="1">{"Whole",#N/A,FALSE,"ReorgRevisted"}</definedName>
    <definedName name="I_722">'[4]Exec NC'!#REF!</definedName>
    <definedName name="iii" localSheetId="0" hidden="1">{"Whole",#N/A,FALSE,"ReorgRevisted"}</definedName>
    <definedName name="iii" hidden="1">{"Whole",#N/A,FALSE,"ReorgRevisted"}</definedName>
    <definedName name="infl95">'[1]EXP'!#REF!</definedName>
    <definedName name="inflator">#REF!</definedName>
    <definedName name="jjj" localSheetId="0" hidden="1">{"cxtransfer",#N/A,FALSE,"ReorgRevisted"}</definedName>
    <definedName name="jjj" hidden="1">{"cxtransfer",#N/A,FALSE,"ReorgRevisted"}</definedName>
    <definedName name="KC_Share">#REF!</definedName>
    <definedName name="kkk" localSheetId="0" hidden="1">{"NonWhole",#N/A,FALSE,"ReorgRevisted"}</definedName>
    <definedName name="kkk" hidden="1">{"NonWhole",#N/A,FALSE,"ReorgRevisted"}</definedName>
    <definedName name="lid_lift_method">'[4]Exec NC'!#REF!</definedName>
    <definedName name="lll" localSheetId="0" hidden="1">{"Dis",#N/A,FALSE,"ReorgRevisted"}</definedName>
    <definedName name="lll" hidden="1">{"Dis",#N/A,FALSE,"ReorgRevisted"}</definedName>
    <definedName name="mmm" localSheetId="0" hidden="1">{"Whole",#N/A,FALSE,"ReorgRevisted"}</definedName>
    <definedName name="mmm" hidden="1">{"Whole",#N/A,FALSE,"ReorgRevisted"}</definedName>
    <definedName name="new_AFIS">'[4]Exec NC'!#REF!</definedName>
    <definedName name="New_construction_adjustment">'[4]Exec NC'!#REF!</definedName>
    <definedName name="newrate">#REF!</definedName>
    <definedName name="nnn" localSheetId="0" hidden="1">{"Dis",#N/A,FALSE,"ReorgRevisted"}</definedName>
    <definedName name="nnn" hidden="1">{"Dis",#N/A,FALSE,"ReorgRevisted"}</definedName>
    <definedName name="ok" localSheetId="0" hidden="1">{"NonWhole",#N/A,FALSE,"ReorgRevisted"}</definedName>
    <definedName name="ok" hidden="1">{"NonWhole",#N/A,FALSE,"ReorgRevisted"}</definedName>
    <definedName name="old_AV">'[4]Exec NC'!#REF!</definedName>
    <definedName name="old_nc">'[4]Exec NC'!#REF!</definedName>
    <definedName name="oldrate">#REF!</definedName>
    <definedName name="ook" localSheetId="0" hidden="1">{"Whole",#N/A,FALSE,"ReorgRevisted"}</definedName>
    <definedName name="ook" hidden="1">{"Whole",#N/A,FALSE,"ReorgRevisted"}</definedName>
    <definedName name="ooo" localSheetId="0" hidden="1">{"cxtransfer",#N/A,FALSE,"ReorgRevisted"}</definedName>
    <definedName name="ooo" hidden="1">{"cxtransfer",#N/A,FALSE,"ReorgRevisted"}</definedName>
    <definedName name="ppp" localSheetId="0" hidden="1">{"NonWhole",#N/A,FALSE,"ReorgRevisted"}</definedName>
    <definedName name="ppp" hidden="1">{"NonWhole",#N/A,FALSE,"ReorgRevisted"}</definedName>
    <definedName name="_xlnm.Print_Area" localSheetId="0">'Financial Plan'!$A$1:$G$47</definedName>
    <definedName name="print_titles_old">'[4]Exec NC'!$27:$27,'[4]Exec NC'!$A:$A</definedName>
    <definedName name="PWAdmin">#REF!</definedName>
    <definedName name="qqq" localSheetId="0" hidden="1">{"cxtransfer",#N/A,FALSE,"ReorgRevisted"}</definedName>
    <definedName name="qqq" hidden="1">{"cxtransfer",#N/A,FALSE,"ReorgRevisted"}</definedName>
    <definedName name="qwe" localSheetId="0" hidden="1">{"Whole",#N/A,FALSE,"ReorgRevisted"}</definedName>
    <definedName name="qwe" hidden="1">{"Whole",#N/A,FALSE,"ReorgRevisted"}</definedName>
    <definedName name="Radios" localSheetId="0" hidden="1">{"cxtransfer",#N/A,FALSE,"ReorgRevisted"}</definedName>
    <definedName name="Radios" hidden="1">{"cxtransfer",#N/A,FALSE,"ReorgRevisted"}</definedName>
    <definedName name="Regular_levy_assessed_value">'[4]Exec NC'!#REF!</definedName>
    <definedName name="reimb">#REF!</definedName>
    <definedName name="rrr" localSheetId="0" hidden="1">{"Whole",#N/A,FALSE,"ReorgRevisted"}</definedName>
    <definedName name="rrr" hidden="1">{"Whole",#N/A,FALSE,"ReorgRevisted"}</definedName>
    <definedName name="rty" localSheetId="0" hidden="1">{"Dis",#N/A,FALSE,"ReorgRevisted"}</definedName>
    <definedName name="rty" hidden="1">{"Dis",#N/A,FALSE,"ReorgRevisted"}</definedName>
    <definedName name="Sea_Share">#REF!</definedName>
    <definedName name="sortbase">#REF!</definedName>
    <definedName name="sss" localSheetId="0" hidden="1">{"Whole",#N/A,FALSE,"ReorgRevisted"}</definedName>
    <definedName name="sss" hidden="1">{"Whole",#N/A,FALSE,"ReorgRevisted"}</definedName>
    <definedName name="table_i722">'[4]Exec NC'!#REF!</definedName>
    <definedName name="TEST" localSheetId="0" hidden="1">{"Whole",#N/A,FALSE,"ReorgRevisted"}</definedName>
    <definedName name="TEST" hidden="1">{"Whole",#N/A,FALSE,"ReorgRevisted"}</definedName>
    <definedName name="toggle_98_refund">'[4]Exec NC'!#REF!</definedName>
    <definedName name="totsal">#REF!</definedName>
    <definedName name="ttt" localSheetId="0" hidden="1">{"cxtransfer",#N/A,FALSE,"ReorgRevisted"}</definedName>
    <definedName name="ttt" hidden="1">{"cxtransfer",#N/A,FALSE,"ReorgRevisted"}</definedName>
    <definedName name="tyu" localSheetId="0" hidden="1">{"Whole",#N/A,FALSE,"ReorgRevisted"}</definedName>
    <definedName name="tyu" hidden="1">{"Whole",#N/A,FALSE,"ReorgRevisted"}</definedName>
    <definedName name="uuu" localSheetId="0" hidden="1">{"Dis",#N/A,FALSE,"ReorgRevisted"}</definedName>
    <definedName name="uuu" hidden="1">{"Dis",#N/A,FALSE,"ReorgRevisted"}</definedName>
    <definedName name="vvv" localSheetId="0" hidden="1">{"cxtransfer",#N/A,FALSE,"ReorgRevisted"}</definedName>
    <definedName name="vvv" hidden="1">{"cxtransfer",#N/A,FALSE,"ReorgRevisted"}</definedName>
    <definedName name="wer" localSheetId="0" hidden="1">{"cxtransfer",#N/A,FALSE,"ReorgRevisted"}</definedName>
    <definedName name="wer" hidden="1">{"cxtransfer",#N/A,FALSE,"ReorgRevisted"}</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ww" localSheetId="0" hidden="1">{"NonWhole",#N/A,FALSE,"ReorgRevisted"}</definedName>
    <definedName name="www" hidden="1">{"NonWhole",#N/A,FALSE,"ReorgRevisted"}</definedName>
    <definedName name="x" localSheetId="0" hidden="1">{"Dis",#N/A,FALSE,"ReorgRevisted"}</definedName>
    <definedName name="x" hidden="1">{"Dis",#N/A,FALSE,"ReorgRevisted"}</definedName>
    <definedName name="xxx" localSheetId="0" hidden="1">{"Whole",#N/A,FALSE,"ReorgRevisted"}</definedName>
    <definedName name="xxx" hidden="1">{"Whole",#N/A,FALSE,"ReorgRevisted"}</definedName>
    <definedName name="yyy" localSheetId="0" hidden="1">{"NonWhole",#N/A,FALSE,"ReorgRevisted"}</definedName>
    <definedName name="yyy" hidden="1">{"NonWhole",#N/A,FALSE,"ReorgRevisted"}</definedName>
    <definedName name="zzz" localSheetId="0" hidden="1">{"Whole",#N/A,FALSE,"ReorgRevisted"}</definedName>
    <definedName name="zzz" hidden="1">{"Whole",#N/A,FALSE,"ReorgRevisted"}</definedName>
  </definedNames>
  <calcPr fullCalcOnLoad="1"/>
</workbook>
</file>

<file path=xl/sharedStrings.xml><?xml version="1.0" encoding="utf-8"?>
<sst xmlns="http://schemas.openxmlformats.org/spreadsheetml/2006/main" count="56" uniqueCount="55">
  <si>
    <t>Form C</t>
  </si>
  <si>
    <t>Fund Name: Road Fund</t>
  </si>
  <si>
    <t>Fund Number: 103</t>
  </si>
  <si>
    <t xml:space="preserve">Quarter: First 2006 </t>
  </si>
  <si>
    <t>Prepared by:  Krista Camenzind, OMB, Budget Analyst</t>
  </si>
  <si>
    <t>Category</t>
  </si>
  <si>
    <t>2006 Adopted</t>
  </si>
  <si>
    <t xml:space="preserve">2006 Revised  </t>
  </si>
  <si>
    <t>2006 Estimated</t>
  </si>
  <si>
    <t>Estimated-Adopted Change</t>
  </si>
  <si>
    <t>Explanation of Change</t>
  </si>
  <si>
    <t xml:space="preserve">Beginning Fund Balance </t>
  </si>
  <si>
    <t>Revenues</t>
  </si>
  <si>
    <t>Property Taxes</t>
  </si>
  <si>
    <t>Gas Taxes</t>
  </si>
  <si>
    <t>WSDOT gas tax projections revised in November after Council adoption.</t>
  </si>
  <si>
    <t>Reimbursable Fees for Services</t>
  </si>
  <si>
    <t>Sale of Assets</t>
  </si>
  <si>
    <t xml:space="preserve">Grants </t>
  </si>
  <si>
    <t>Application amount for FHWA storm grants to address 2006 Winter storm damage response and repairs.  Awards are expected to be known in August.</t>
  </si>
  <si>
    <t>Other Revenues</t>
  </si>
  <si>
    <t>Total Revenues</t>
  </si>
  <si>
    <t>Expenditures</t>
  </si>
  <si>
    <t>Roads Operating Base</t>
  </si>
  <si>
    <t>Surface Water Utility Transfer</t>
  </si>
  <si>
    <t>CX Transfer for Traffic Enforcement</t>
  </si>
  <si>
    <t>Regional Stormwater Disposal</t>
  </si>
  <si>
    <t>Previous Year Encumbrance Carryover</t>
  </si>
  <si>
    <t>1st Qrtr. Omnibus Suppl. - Klahanie Add-back</t>
  </si>
  <si>
    <t>Klahanie "non-annexation" road maintenance and traffic operations add-back.</t>
  </si>
  <si>
    <t>2nd Qtr. Omnibus Suppl. - Storm Damage</t>
  </si>
  <si>
    <t>Winter storm response and repair costs.</t>
  </si>
  <si>
    <t>Total Expenditures</t>
  </si>
  <si>
    <t>Estimated Underexpenditures</t>
  </si>
  <si>
    <t>Other Fund Transactions</t>
  </si>
  <si>
    <t xml:space="preserve"> Transfer to Roads Construction Fund (CIP)</t>
  </si>
  <si>
    <t>Total Other Fund Transactions</t>
  </si>
  <si>
    <t>Ending Fund Balance</t>
  </si>
  <si>
    <t>Designations and Reserves</t>
  </si>
  <si>
    <t>Total Designations and Reserves</t>
  </si>
  <si>
    <t>Ending Undesignated Fund Balance</t>
  </si>
  <si>
    <t>Financial Plan Notes:</t>
  </si>
  <si>
    <t>1)   2005 Actuals from 14th month ARMS report.</t>
  </si>
  <si>
    <t>2)  2007 Storm Repair Reserves includes the $237,395 of Klahanie revenue remaining after expenditures for direct services in Klahanie and 2006 storm related repair expenditures.</t>
  </si>
  <si>
    <t>3)  Target fund balance is 1.5% of estimated revnues.</t>
  </si>
  <si>
    <r>
      <t>2005 Actual</t>
    </r>
    <r>
      <rPr>
        <b/>
        <vertAlign val="superscript"/>
        <sz val="12"/>
        <rFont val="Times New Roman"/>
        <family val="1"/>
      </rPr>
      <t>1</t>
    </r>
  </si>
  <si>
    <r>
      <t>Reserve for 2007 Storm Repair work</t>
    </r>
    <r>
      <rPr>
        <vertAlign val="superscript"/>
        <sz val="9"/>
        <rFont val="Times New Roman"/>
        <family val="1"/>
      </rPr>
      <t>2</t>
    </r>
  </si>
  <si>
    <r>
      <t>Target Fund Balance</t>
    </r>
    <r>
      <rPr>
        <b/>
        <vertAlign val="superscript"/>
        <sz val="12"/>
        <rFont val="Times New Roman"/>
        <family val="1"/>
      </rPr>
      <t>3</t>
    </r>
  </si>
  <si>
    <t>$1,796,782 of Property Tax revenues will be collected in Klahanie because it was not annexed as projected. $125,601 in Property Tax revenues are due to revised estimates.</t>
  </si>
  <si>
    <t>Includes $237,395 of unexpended Klahanie revenue and $1,350,870 in fund balance in excess of target.</t>
  </si>
  <si>
    <t>Carryover of 2005 contracts with cities.</t>
  </si>
  <si>
    <t>Real estate sales</t>
  </si>
  <si>
    <t>Includes $823,665 that coincides with reimbursable fees for service revenues.</t>
  </si>
  <si>
    <t>Non-CX Financial Plan -- Revised June 29, 2006</t>
  </si>
  <si>
    <t xml:space="preserve">Date Prepared: June 29, 2006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</si>
</sst>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quot;$&quot;#,##0.00\)"/>
    <numFmt numFmtId="166" formatCode="&quot;$&quot;#,##0;\(&quot;$&quot;#,##0\)"/>
    <numFmt numFmtId="167" formatCode="#,##0\ ;\(#,##0\)"/>
    <numFmt numFmtId="168" formatCode="\(0\)"/>
    <numFmt numFmtId="169" formatCode="0.0%"/>
    <numFmt numFmtId="170" formatCode="_(&quot;$&quot;* #,##0_);_(&quot;$&quot;* \(#,##0\);_(&quot;$&quot;* &quot;-&quot;??_);_(@_)"/>
    <numFmt numFmtId="171" formatCode="0000"/>
    <numFmt numFmtId="172" formatCode="yyyy"/>
    <numFmt numFmtId="173" formatCode="_(* #,##0_);_(* \(#,##0\);_(* &quot;-&quot;??_);_(@_)"/>
    <numFmt numFmtId="174" formatCode="#,##0;[Red]\(#,##0\)"/>
    <numFmt numFmtId="175" formatCode="#,##0;[Red]\(#,##0\);0"/>
    <numFmt numFmtId="176" formatCode="m/d/yy;@"/>
    <numFmt numFmtId="177" formatCode="_(* #,##0.000_);_(* \(#,##0.000\);_(* &quot;-&quot;???_);_(@_)"/>
  </numFmts>
  <fonts count="18">
    <font>
      <sz val="11"/>
      <name val="Times New Roman"/>
      <family val="0"/>
    </font>
    <font>
      <u val="single"/>
      <sz val="9.9"/>
      <color indexed="36"/>
      <name val="Times New Roman"/>
      <family val="0"/>
    </font>
    <font>
      <u val="single"/>
      <sz val="9.9"/>
      <color indexed="12"/>
      <name val="Times New Roman"/>
      <family val="0"/>
    </font>
    <font>
      <sz val="12"/>
      <name val="Times New Roman"/>
      <family val="0"/>
    </font>
    <font>
      <sz val="10"/>
      <name val="Arial"/>
      <family val="0"/>
    </font>
    <font>
      <sz val="8"/>
      <name val="Arial"/>
      <family val="0"/>
    </font>
    <font>
      <b/>
      <sz val="16"/>
      <name val="Times New Roman"/>
      <family val="1"/>
    </font>
    <font>
      <b/>
      <sz val="14"/>
      <name val="Times New Roman"/>
      <family val="0"/>
    </font>
    <font>
      <b/>
      <sz val="12"/>
      <name val="Times New Roman"/>
      <family val="0"/>
    </font>
    <font>
      <b/>
      <sz val="10"/>
      <name val="Times New Roman"/>
      <family val="0"/>
    </font>
    <font>
      <u val="single"/>
      <sz val="12"/>
      <name val="Times New Roman"/>
      <family val="1"/>
    </font>
    <font>
      <sz val="10"/>
      <name val="MS Sans Serif"/>
      <family val="0"/>
    </font>
    <font>
      <b/>
      <vertAlign val="superscript"/>
      <sz val="12"/>
      <name val="Times New Roman"/>
      <family val="1"/>
    </font>
    <font>
      <sz val="8"/>
      <name val="Times New Roman"/>
      <family val="1"/>
    </font>
    <font>
      <sz val="10"/>
      <name val="Times New Roman"/>
      <family val="1"/>
    </font>
    <font>
      <sz val="9"/>
      <name val="Times New Roman"/>
      <family val="1"/>
    </font>
    <font>
      <vertAlign val="superscript"/>
      <sz val="9"/>
      <name val="Times New Roman"/>
      <family val="1"/>
    </font>
    <font>
      <sz val="12"/>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7" fontId="3" fillId="0" borderId="0">
      <alignment/>
      <protection/>
    </xf>
    <xf numFmtId="0" fontId="4" fillId="0" borderId="0">
      <alignment/>
      <protection/>
    </xf>
    <xf numFmtId="9" fontId="0" fillId="0" borderId="0" applyFont="0" applyFill="0" applyBorder="0" applyAlignment="0" applyProtection="0"/>
  </cellStyleXfs>
  <cellXfs count="117">
    <xf numFmtId="0" fontId="0" fillId="0" borderId="0" xfId="0" applyAlignment="1">
      <alignment/>
    </xf>
    <xf numFmtId="37" fontId="6" fillId="0" borderId="0" xfId="21" applyFont="1" applyBorder="1" applyAlignment="1">
      <alignment horizontal="centerContinuous" wrapText="1"/>
      <protection/>
    </xf>
    <xf numFmtId="37" fontId="7" fillId="0" borderId="0" xfId="21" applyFont="1" applyBorder="1" applyAlignment="1">
      <alignment horizontal="centerContinuous" wrapText="1"/>
      <protection/>
    </xf>
    <xf numFmtId="0" fontId="4" fillId="0" borderId="0" xfId="22" applyBorder="1" applyAlignment="1">
      <alignment horizontal="center"/>
      <protection/>
    </xf>
    <xf numFmtId="0" fontId="4" fillId="0" borderId="0" xfId="22" applyBorder="1" applyAlignment="1">
      <alignment horizontal="centerContinuous"/>
      <protection/>
    </xf>
    <xf numFmtId="0" fontId="4" fillId="0" borderId="0" xfId="22" applyAlignment="1">
      <alignment horizontal="centerContinuous"/>
      <protection/>
    </xf>
    <xf numFmtId="0" fontId="4" fillId="0" borderId="0" xfId="22">
      <alignment/>
      <protection/>
    </xf>
    <xf numFmtId="37" fontId="3" fillId="0" borderId="0" xfId="21" applyFont="1" applyBorder="1" applyAlignment="1">
      <alignment horizontal="centerContinuous" wrapText="1"/>
      <protection/>
    </xf>
    <xf numFmtId="0" fontId="4" fillId="0" borderId="0" xfId="22" applyBorder="1">
      <alignment/>
      <protection/>
    </xf>
    <xf numFmtId="0" fontId="3" fillId="2" borderId="0" xfId="22" applyFont="1" applyFill="1" applyBorder="1" applyAlignment="1">
      <alignment horizontal="left"/>
      <protection/>
    </xf>
    <xf numFmtId="37" fontId="6" fillId="0" borderId="0" xfId="21" applyFont="1" applyBorder="1" applyAlignment="1">
      <alignment horizontal="center" wrapText="1"/>
      <protection/>
    </xf>
    <xf numFmtId="0" fontId="4" fillId="2" borderId="0" xfId="22" applyFill="1" applyBorder="1" applyAlignment="1">
      <alignment horizontal="centerContinuous"/>
      <protection/>
    </xf>
    <xf numFmtId="37" fontId="3" fillId="0" borderId="0" xfId="21" applyFont="1" applyBorder="1" applyAlignment="1">
      <alignment horizontal="left" wrapText="1"/>
      <protection/>
    </xf>
    <xf numFmtId="0" fontId="4" fillId="2" borderId="0" xfId="22" applyFill="1" applyAlignment="1">
      <alignment/>
      <protection/>
    </xf>
    <xf numFmtId="0" fontId="4" fillId="2" borderId="0" xfId="22" applyFill="1" applyAlignment="1">
      <alignment horizontal="centerContinuous"/>
      <protection/>
    </xf>
    <xf numFmtId="0" fontId="4" fillId="2" borderId="0" xfId="22" applyFill="1">
      <alignment/>
      <protection/>
    </xf>
    <xf numFmtId="37" fontId="8" fillId="0" borderId="0" xfId="21" applyFont="1" applyBorder="1" applyAlignment="1">
      <alignment horizontal="left"/>
      <protection/>
    </xf>
    <xf numFmtId="37" fontId="9" fillId="0" borderId="1" xfId="21" applyFont="1" applyBorder="1" applyAlignment="1">
      <alignment horizontal="left" wrapText="1"/>
      <protection/>
    </xf>
    <xf numFmtId="37" fontId="10" fillId="0" borderId="0" xfId="21" applyFont="1" applyBorder="1" applyAlignment="1">
      <alignment horizontal="left" wrapText="1"/>
      <protection/>
    </xf>
    <xf numFmtId="0" fontId="4" fillId="0" borderId="0" xfId="22" applyBorder="1" applyAlignment="1">
      <alignment horizontal="left"/>
      <protection/>
    </xf>
    <xf numFmtId="37" fontId="11" fillId="0" borderId="0" xfId="21" applyFont="1" applyBorder="1" applyAlignment="1">
      <alignment horizontal="centerContinuous" wrapText="1"/>
      <protection/>
    </xf>
    <xf numFmtId="37" fontId="8" fillId="2" borderId="2" xfId="21" applyFont="1" applyFill="1" applyBorder="1" applyAlignment="1" applyProtection="1">
      <alignment horizontal="left" wrapText="1"/>
      <protection/>
    </xf>
    <xf numFmtId="37" fontId="8" fillId="2" borderId="3" xfId="21" applyFont="1" applyFill="1" applyBorder="1" applyAlignment="1">
      <alignment horizontal="center" wrapText="1"/>
      <protection/>
    </xf>
    <xf numFmtId="37" fontId="8" fillId="2" borderId="2" xfId="21" applyFont="1" applyFill="1" applyBorder="1" applyAlignment="1">
      <alignment horizontal="center" wrapText="1"/>
      <protection/>
    </xf>
    <xf numFmtId="37" fontId="8" fillId="2" borderId="4" xfId="21" applyFont="1" applyFill="1" applyBorder="1" applyAlignment="1">
      <alignment horizontal="center" wrapText="1"/>
      <protection/>
    </xf>
    <xf numFmtId="37" fontId="8" fillId="2" borderId="0" xfId="21" applyFont="1" applyFill="1" applyAlignment="1">
      <alignment horizontal="center" wrapText="1"/>
      <protection/>
    </xf>
    <xf numFmtId="0" fontId="3" fillId="2" borderId="0" xfId="22" applyFont="1" applyFill="1">
      <alignment/>
      <protection/>
    </xf>
    <xf numFmtId="37" fontId="8" fillId="0" borderId="2" xfId="21" applyFont="1" applyFill="1" applyBorder="1" applyAlignment="1">
      <alignment horizontal="left"/>
      <protection/>
    </xf>
    <xf numFmtId="173" fontId="8" fillId="0" borderId="2" xfId="15" applyNumberFormat="1" applyFont="1" applyFill="1" applyBorder="1" applyAlignment="1">
      <alignment/>
    </xf>
    <xf numFmtId="173" fontId="8" fillId="0" borderId="4" xfId="15" applyNumberFormat="1" applyFont="1" applyFill="1" applyBorder="1" applyAlignment="1">
      <alignment/>
    </xf>
    <xf numFmtId="173" fontId="8" fillId="0" borderId="5" xfId="15" applyNumberFormat="1" applyFont="1" applyFill="1" applyBorder="1" applyAlignment="1">
      <alignment/>
    </xf>
    <xf numFmtId="173" fontId="8" fillId="0" borderId="6" xfId="15" applyNumberFormat="1" applyFont="1" applyBorder="1" applyAlignment="1">
      <alignment/>
    </xf>
    <xf numFmtId="173" fontId="9" fillId="0" borderId="7" xfId="15" applyNumberFormat="1" applyFont="1" applyBorder="1" applyAlignment="1">
      <alignment/>
    </xf>
    <xf numFmtId="173" fontId="8" fillId="0" borderId="0" xfId="15" applyNumberFormat="1" applyFont="1" applyBorder="1" applyAlignment="1">
      <alignment/>
    </xf>
    <xf numFmtId="173" fontId="8" fillId="0" borderId="0" xfId="15" applyNumberFormat="1" applyFont="1" applyAlignment="1">
      <alignment/>
    </xf>
    <xf numFmtId="0" fontId="8" fillId="0" borderId="0" xfId="22" applyFont="1">
      <alignment/>
      <protection/>
    </xf>
    <xf numFmtId="37" fontId="8" fillId="0" borderId="8" xfId="21" applyFont="1" applyFill="1" applyBorder="1" applyAlignment="1">
      <alignment horizontal="left"/>
      <protection/>
    </xf>
    <xf numFmtId="173" fontId="3" fillId="0" borderId="8" xfId="15" applyNumberFormat="1" applyFont="1" applyFill="1" applyBorder="1" applyAlignment="1">
      <alignment/>
    </xf>
    <xf numFmtId="173" fontId="3" fillId="0" borderId="9" xfId="15" applyNumberFormat="1" applyFont="1" applyFill="1" applyBorder="1" applyAlignment="1">
      <alignment/>
    </xf>
    <xf numFmtId="173" fontId="3" fillId="0" borderId="10" xfId="15" applyNumberFormat="1" applyFont="1" applyBorder="1" applyAlignment="1">
      <alignment/>
    </xf>
    <xf numFmtId="173" fontId="3" fillId="0" borderId="11" xfId="15" applyNumberFormat="1" applyFont="1" applyBorder="1" applyAlignment="1">
      <alignment/>
    </xf>
    <xf numFmtId="173" fontId="13" fillId="0" borderId="10" xfId="15" applyNumberFormat="1" applyFont="1" applyBorder="1" applyAlignment="1">
      <alignment/>
    </xf>
    <xf numFmtId="173" fontId="3" fillId="0" borderId="0" xfId="15" applyNumberFormat="1" applyFont="1" applyBorder="1" applyAlignment="1">
      <alignment/>
    </xf>
    <xf numFmtId="173" fontId="3" fillId="0" borderId="0" xfId="15" applyNumberFormat="1" applyFont="1" applyAlignment="1">
      <alignment/>
    </xf>
    <xf numFmtId="0" fontId="3" fillId="0" borderId="0" xfId="22" applyFont="1">
      <alignment/>
      <protection/>
    </xf>
    <xf numFmtId="37" fontId="3" fillId="0" borderId="8" xfId="21" applyFont="1" applyFill="1" applyBorder="1" applyAlignment="1">
      <alignment horizontal="left"/>
      <protection/>
    </xf>
    <xf numFmtId="173" fontId="3" fillId="0" borderId="12" xfId="15" applyNumberFormat="1" applyFont="1" applyBorder="1" applyAlignment="1">
      <alignment/>
    </xf>
    <xf numFmtId="173" fontId="13" fillId="0" borderId="8" xfId="15" applyNumberFormat="1" applyFont="1" applyBorder="1" applyAlignment="1">
      <alignment horizontal="left" wrapText="1"/>
    </xf>
    <xf numFmtId="173" fontId="13" fillId="0" borderId="8" xfId="15" applyNumberFormat="1" applyFont="1" applyBorder="1" applyAlignment="1">
      <alignment/>
    </xf>
    <xf numFmtId="173" fontId="9" fillId="0" borderId="2" xfId="15" applyNumberFormat="1" applyFont="1" applyBorder="1" applyAlignment="1">
      <alignment/>
    </xf>
    <xf numFmtId="173" fontId="3" fillId="0" borderId="8" xfId="15" applyNumberFormat="1" applyFont="1" applyBorder="1" applyAlignment="1">
      <alignment/>
    </xf>
    <xf numFmtId="173" fontId="14" fillId="0" borderId="10" xfId="15" applyNumberFormat="1" applyFont="1" applyBorder="1" applyAlignment="1">
      <alignment/>
    </xf>
    <xf numFmtId="173" fontId="3" fillId="0" borderId="9" xfId="15" applyNumberFormat="1" applyFont="1" applyBorder="1" applyAlignment="1">
      <alignment/>
    </xf>
    <xf numFmtId="173" fontId="14" fillId="0" borderId="8" xfId="15" applyNumberFormat="1" applyFont="1" applyBorder="1" applyAlignment="1">
      <alignment/>
    </xf>
    <xf numFmtId="173" fontId="13" fillId="0" borderId="8" xfId="15" applyNumberFormat="1" applyFont="1" applyBorder="1" applyAlignment="1">
      <alignment wrapText="1"/>
    </xf>
    <xf numFmtId="173" fontId="3" fillId="0" borderId="9" xfId="15" applyNumberFormat="1" applyFont="1" applyFill="1" applyBorder="1" applyAlignment="1">
      <alignment horizontal="center"/>
    </xf>
    <xf numFmtId="37" fontId="8" fillId="0" borderId="7" xfId="21" applyFont="1" applyFill="1" applyBorder="1" applyAlignment="1">
      <alignment horizontal="left"/>
      <protection/>
    </xf>
    <xf numFmtId="173" fontId="8" fillId="0" borderId="7" xfId="15" applyNumberFormat="1" applyFont="1" applyFill="1" applyBorder="1" applyAlignment="1">
      <alignment/>
    </xf>
    <xf numFmtId="173" fontId="8" fillId="0" borderId="7" xfId="15" applyNumberFormat="1" applyFont="1" applyBorder="1" applyAlignment="1">
      <alignment/>
    </xf>
    <xf numFmtId="173" fontId="13" fillId="0" borderId="7" xfId="15" applyNumberFormat="1" applyFont="1" applyBorder="1" applyAlignment="1">
      <alignment/>
    </xf>
    <xf numFmtId="37" fontId="8" fillId="0" borderId="2" xfId="21" applyFont="1" applyFill="1" applyBorder="1" applyAlignment="1">
      <alignment horizontal="left"/>
      <protection/>
    </xf>
    <xf numFmtId="173" fontId="13" fillId="3" borderId="2" xfId="15" applyNumberFormat="1" applyFont="1" applyFill="1" applyBorder="1" applyAlignment="1" quotePrefix="1">
      <alignment/>
    </xf>
    <xf numFmtId="173" fontId="3" fillId="0" borderId="4" xfId="15" applyNumberFormat="1" applyFont="1" applyFill="1" applyBorder="1" applyAlignment="1">
      <alignment/>
    </xf>
    <xf numFmtId="173" fontId="3" fillId="3" borderId="4" xfId="15" applyNumberFormat="1" applyFont="1" applyFill="1" applyBorder="1" applyAlignment="1">
      <alignment/>
    </xf>
    <xf numFmtId="173" fontId="3" fillId="0" borderId="3" xfId="15" applyNumberFormat="1" applyFont="1" applyBorder="1" applyAlignment="1">
      <alignment/>
    </xf>
    <xf numFmtId="173" fontId="13" fillId="0" borderId="2" xfId="15" applyNumberFormat="1" applyFont="1" applyBorder="1" applyAlignment="1">
      <alignment/>
    </xf>
    <xf numFmtId="37" fontId="8" fillId="0" borderId="8" xfId="21" applyFont="1" applyFill="1" applyBorder="1" applyAlignment="1">
      <alignment horizontal="left"/>
      <protection/>
    </xf>
    <xf numFmtId="173" fontId="13" fillId="0" borderId="8" xfId="15" applyNumberFormat="1" applyFont="1" applyFill="1" applyBorder="1" applyAlignment="1" quotePrefix="1">
      <alignment/>
    </xf>
    <xf numFmtId="173" fontId="14" fillId="0" borderId="9" xfId="15" applyNumberFormat="1" applyFont="1" applyBorder="1" applyAlignment="1">
      <alignment/>
    </xf>
    <xf numFmtId="173" fontId="14" fillId="0" borderId="8" xfId="15" applyNumberFormat="1" applyFont="1" applyFill="1" applyBorder="1" applyAlignment="1" quotePrefix="1">
      <alignment/>
    </xf>
    <xf numFmtId="173" fontId="3" fillId="0" borderId="2" xfId="15" applyNumberFormat="1" applyFont="1" applyFill="1" applyBorder="1" applyAlignment="1" quotePrefix="1">
      <alignment/>
    </xf>
    <xf numFmtId="173" fontId="14" fillId="0" borderId="2" xfId="15" applyNumberFormat="1" applyFont="1" applyBorder="1" applyAlignment="1">
      <alignment/>
    </xf>
    <xf numFmtId="0" fontId="3" fillId="0" borderId="0" xfId="22" applyFont="1" applyBorder="1">
      <alignment/>
      <protection/>
    </xf>
    <xf numFmtId="0" fontId="3" fillId="0" borderId="1" xfId="22" applyFont="1" applyBorder="1">
      <alignment/>
      <protection/>
    </xf>
    <xf numFmtId="173" fontId="3" fillId="0" borderId="0" xfId="15" applyNumberFormat="1" applyFont="1" applyFill="1" applyBorder="1" applyAlignment="1">
      <alignment/>
    </xf>
    <xf numFmtId="173" fontId="3" fillId="0" borderId="10" xfId="15" applyNumberFormat="1" applyFont="1" applyFill="1" applyBorder="1" applyAlignment="1">
      <alignment/>
    </xf>
    <xf numFmtId="173" fontId="14" fillId="0" borderId="8" xfId="15" applyNumberFormat="1" applyFont="1" applyFill="1" applyBorder="1" applyAlignment="1">
      <alignment/>
    </xf>
    <xf numFmtId="173" fontId="3" fillId="0" borderId="0" xfId="15" applyNumberFormat="1" applyFont="1" applyFill="1" applyBorder="1" applyAlignment="1">
      <alignment/>
    </xf>
    <xf numFmtId="37" fontId="15" fillId="0" borderId="8" xfId="21" applyFont="1" applyFill="1" applyBorder="1" applyAlignment="1">
      <alignment horizontal="left"/>
      <protection/>
    </xf>
    <xf numFmtId="173" fontId="3" fillId="0" borderId="8" xfId="15" applyNumberFormat="1" applyFont="1" applyFill="1" applyBorder="1" applyAlignment="1">
      <alignment/>
    </xf>
    <xf numFmtId="173" fontId="8" fillId="0" borderId="8" xfId="15" applyNumberFormat="1" applyFont="1" applyFill="1" applyBorder="1" applyAlignment="1">
      <alignment/>
    </xf>
    <xf numFmtId="173" fontId="8" fillId="0" borderId="9" xfId="15" applyNumberFormat="1" applyFont="1" applyFill="1" applyBorder="1" applyAlignment="1">
      <alignment/>
    </xf>
    <xf numFmtId="173" fontId="8" fillId="0" borderId="0" xfId="15" applyNumberFormat="1" applyFont="1" applyFill="1" applyBorder="1" applyAlignment="1">
      <alignment/>
    </xf>
    <xf numFmtId="173" fontId="8" fillId="0" borderId="7" xfId="15" applyNumberFormat="1" applyFont="1" applyFill="1" applyBorder="1" applyAlignment="1">
      <alignment/>
    </xf>
    <xf numFmtId="173" fontId="9" fillId="0" borderId="8" xfId="15" applyNumberFormat="1" applyFont="1" applyFill="1" applyBorder="1" applyAlignment="1">
      <alignment/>
    </xf>
    <xf numFmtId="173" fontId="8" fillId="0" borderId="0" xfId="15" applyNumberFormat="1" applyFont="1" applyFill="1" applyBorder="1" applyAlignment="1">
      <alignment/>
    </xf>
    <xf numFmtId="173" fontId="14" fillId="0" borderId="8" xfId="15" applyNumberFormat="1" applyFont="1" applyBorder="1" applyAlignment="1">
      <alignment/>
    </xf>
    <xf numFmtId="37" fontId="8" fillId="0" borderId="13" xfId="21" applyFont="1" applyFill="1" applyBorder="1" applyAlignment="1" quotePrefix="1">
      <alignment horizontal="left"/>
      <protection/>
    </xf>
    <xf numFmtId="173" fontId="3" fillId="0" borderId="2" xfId="15" applyNumberFormat="1" applyFont="1" applyFill="1" applyBorder="1" applyAlignment="1">
      <alignment/>
    </xf>
    <xf numFmtId="173" fontId="3" fillId="0" borderId="3" xfId="15" applyNumberFormat="1" applyFont="1" applyBorder="1" applyAlignment="1">
      <alignment horizontal="right"/>
    </xf>
    <xf numFmtId="173" fontId="14" fillId="0" borderId="7" xfId="15" applyNumberFormat="1" applyFont="1" applyBorder="1" applyAlignment="1">
      <alignment horizontal="right"/>
    </xf>
    <xf numFmtId="173" fontId="3" fillId="0" borderId="0" xfId="15" applyNumberFormat="1" applyFont="1" applyAlignment="1">
      <alignment horizontal="right"/>
    </xf>
    <xf numFmtId="37" fontId="9" fillId="0" borderId="0" xfId="21" applyFont="1" applyAlignment="1">
      <alignment horizontal="left"/>
      <protection/>
    </xf>
    <xf numFmtId="37" fontId="14" fillId="0" borderId="0" xfId="21" applyFont="1" applyBorder="1">
      <alignment/>
      <protection/>
    </xf>
    <xf numFmtId="37" fontId="9" fillId="0" borderId="0" xfId="21" applyFont="1" applyBorder="1">
      <alignment/>
      <protection/>
    </xf>
    <xf numFmtId="0" fontId="14" fillId="0" borderId="0" xfId="22" applyFont="1">
      <alignment/>
      <protection/>
    </xf>
    <xf numFmtId="0" fontId="14" fillId="0" borderId="0" xfId="22" applyFont="1" applyBorder="1">
      <alignment/>
      <protection/>
    </xf>
    <xf numFmtId="37" fontId="9" fillId="0" borderId="0" xfId="21" applyFont="1" applyBorder="1" applyAlignment="1" quotePrefix="1">
      <alignment horizontal="left"/>
      <protection/>
    </xf>
    <xf numFmtId="37" fontId="14" fillId="0" borderId="0" xfId="21" applyFont="1" applyBorder="1" applyAlignment="1">
      <alignment horizontal="left"/>
      <protection/>
    </xf>
    <xf numFmtId="0" fontId="9" fillId="0" borderId="0" xfId="22" applyFont="1" applyBorder="1" applyAlignment="1" quotePrefix="1">
      <alignment horizontal="left"/>
      <protection/>
    </xf>
    <xf numFmtId="37" fontId="9" fillId="0" borderId="0" xfId="21" applyFont="1" applyBorder="1">
      <alignment/>
      <protection/>
    </xf>
    <xf numFmtId="0" fontId="14" fillId="0" borderId="0" xfId="22" applyFont="1" applyBorder="1" applyAlignment="1">
      <alignment horizontal="center"/>
      <protection/>
    </xf>
    <xf numFmtId="37" fontId="8" fillId="0" borderId="0" xfId="21" applyFont="1" applyBorder="1">
      <alignment/>
      <protection/>
    </xf>
    <xf numFmtId="37" fontId="3" fillId="0" borderId="0" xfId="21" applyFont="1" applyBorder="1">
      <alignment/>
      <protection/>
    </xf>
    <xf numFmtId="0" fontId="14" fillId="0" borderId="0" xfId="22" applyFont="1" applyAlignment="1" quotePrefix="1">
      <alignment horizontal="left"/>
      <protection/>
    </xf>
    <xf numFmtId="0" fontId="3" fillId="0" borderId="0" xfId="22" applyFont="1" applyBorder="1" applyAlignment="1">
      <alignment horizontal="center"/>
      <protection/>
    </xf>
    <xf numFmtId="0" fontId="3" fillId="0" borderId="0" xfId="22" applyFont="1" applyBorder="1" applyAlignment="1">
      <alignment horizontal="left"/>
      <protection/>
    </xf>
    <xf numFmtId="0" fontId="3" fillId="0" borderId="0" xfId="22" applyFont="1" applyAlignment="1">
      <alignment horizontal="right"/>
      <protection/>
    </xf>
    <xf numFmtId="0" fontId="4" fillId="0" borderId="0" xfId="22" applyAlignment="1">
      <alignment horizontal="right"/>
      <protection/>
    </xf>
    <xf numFmtId="0" fontId="17" fillId="0" borderId="0" xfId="22" applyFont="1" applyBorder="1" applyAlignment="1">
      <alignment horizontal="center"/>
      <protection/>
    </xf>
    <xf numFmtId="0" fontId="17" fillId="0" borderId="0" xfId="22" applyFont="1" applyBorder="1" applyAlignment="1">
      <alignment horizontal="left"/>
      <protection/>
    </xf>
    <xf numFmtId="0" fontId="4" fillId="0" borderId="0" xfId="22" applyFont="1" applyBorder="1">
      <alignment/>
      <protection/>
    </xf>
    <xf numFmtId="0" fontId="17" fillId="0" borderId="0" xfId="22" applyFont="1" applyBorder="1">
      <alignment/>
      <protection/>
    </xf>
    <xf numFmtId="37" fontId="7" fillId="0" borderId="0" xfId="21" applyFont="1" applyBorder="1" applyAlignment="1">
      <alignment horizontal="center" wrapText="1"/>
      <protection/>
    </xf>
    <xf numFmtId="0" fontId="3" fillId="2" borderId="0" xfId="22" applyFont="1" applyFill="1" applyBorder="1" applyAlignment="1">
      <alignment horizontal="left"/>
      <protection/>
    </xf>
    <xf numFmtId="0" fontId="0" fillId="0" borderId="0" xfId="0" applyAlignment="1">
      <alignment/>
    </xf>
    <xf numFmtId="173" fontId="14" fillId="0" borderId="8" xfId="15" applyNumberFormat="1" applyFont="1" applyBorder="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AIRPLAN.XLS" xfId="21"/>
    <cellStyle name="Normal_Roads Storm Repair Request Revised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nancial%20Plans\2006%20plans\2006%20Council%20Adopted%20Version%20final%20levy%20worksheet%20Klahanie%20Add%20Bac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P\99fp\sammnetrevlo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gregs\Local%20Settings\Temporary%20Internet%20Files\OLK3\03DecantFiscal%20No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GANGWERB\Local%20Settings\Temporary%20Internet%20Files\OLKCE\2006_PSQ.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gregs\My%20Documents\data\XLDATA\GREGSTUF\2004%20budget\Proposals\maintenance\Maint%20Cities%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finlpln"/>
      <sheetName val="CIP to Operating CIP Xfer Adj"/>
      <sheetName val="EXP"/>
      <sheetName val="revs"/>
      <sheetName val="prop tax "/>
      <sheetName val="Property Tax Growth Overview"/>
      <sheetName val="gas"/>
      <sheetName val="New Gas KC Roads Half Cent"/>
      <sheetName val="2003-5 PROPERTY Sales"/>
      <sheetName val="Covington Pit "/>
      <sheetName val="FBXWLK"/>
      <sheetName val="Decant Fiancnial Plan"/>
      <sheetName val="Equip Underutiliz Adjust 2005"/>
      <sheetName val="Haugen Roads"/>
      <sheetName val="Cadmen Plan"/>
      <sheetName val="cadmen original revenu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amm Net rev impact"/>
      <sheetName val="CIP Contribution"/>
      <sheetName val="99 CIP Contribution Assump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scal Note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General"/>
      <sheetName val="CF"/>
      <sheetName val="EMS"/>
      <sheetName val="Roads"/>
      <sheetName val="Parks FP"/>
      <sheetName val="Exec NC"/>
      <sheetName val="2004 Exec Proposed (rev)"/>
    </sheetNames>
    <sheetDataSet>
      <sheetData sheetId="6">
        <row r="2">
          <cell r="A2" t="str">
            <v>Actuals from the Assessor's Office</v>
          </cell>
        </row>
        <row r="3">
          <cell r="A3" t="str">
            <v>Final Assessed Valuation (taxable)</v>
          </cell>
        </row>
        <row r="4">
          <cell r="A4" t="str">
            <v>of which Final New Construction</v>
          </cell>
        </row>
        <row r="5">
          <cell r="A5" t="str">
            <v>of which Local New Construction</v>
          </cell>
        </row>
        <row r="6">
          <cell r="A6" t="str">
            <v>of which Utility New Construction</v>
          </cell>
        </row>
        <row r="7">
          <cell r="A7" t="str">
            <v>Implied New Construction Rate</v>
          </cell>
        </row>
        <row r="8">
          <cell r="A8" t="str">
            <v>of which Revaluation</v>
          </cell>
        </row>
        <row r="9">
          <cell r="A9" t="str">
            <v>Implied Revaluation Increase</v>
          </cell>
        </row>
        <row r="10">
          <cell r="A10" t="str">
            <v>Refund Levy</v>
          </cell>
        </row>
        <row r="11">
          <cell r="A11" t="str">
            <v>Omits Levy</v>
          </cell>
        </row>
        <row r="12">
          <cell r="A12" t="str">
            <v>Regular Levy Rate</v>
          </cell>
        </row>
        <row r="14">
          <cell r="A14" t="str">
            <v>Proposed/Outyear Assumptions</v>
          </cell>
        </row>
        <row r="15">
          <cell r="A15" t="str">
            <v>Assumed Total Assessed Valuation (taxable)</v>
          </cell>
        </row>
        <row r="16">
          <cell r="A16" t="str">
            <v>Assumed Revaluation Increase</v>
          </cell>
        </row>
        <row r="17">
          <cell r="A17" t="str">
            <v>Assumed Revaluation Rate</v>
          </cell>
        </row>
        <row r="18">
          <cell r="A18" t="str">
            <v>Assumed New Construction $$</v>
          </cell>
        </row>
        <row r="19">
          <cell r="A19" t="str">
            <v>of which Local New Construction</v>
          </cell>
        </row>
        <row r="20">
          <cell r="A20" t="str">
            <v>of which Utility New Construction</v>
          </cell>
        </row>
        <row r="21">
          <cell r="A21" t="str">
            <v>Assumed New Construction Rate</v>
          </cell>
        </row>
        <row r="23">
          <cell r="A23" t="str">
            <v>Assumed Refund Levy</v>
          </cell>
        </row>
        <row r="24">
          <cell r="A24" t="str">
            <v>Assumed Omits Levy</v>
          </cell>
        </row>
        <row r="27">
          <cell r="A27" t="str">
            <v>TAX ROLL:</v>
          </cell>
          <cell r="B27">
            <v>2002</v>
          </cell>
          <cell r="C27">
            <v>2003</v>
          </cell>
          <cell r="D27">
            <v>2004</v>
          </cell>
          <cell r="E27">
            <v>2005</v>
          </cell>
          <cell r="F27">
            <v>2006</v>
          </cell>
          <cell r="G27">
            <v>2007</v>
          </cell>
          <cell r="H27">
            <v>2008</v>
          </cell>
        </row>
        <row r="28">
          <cell r="A28" t="str">
            <v>TOTAL KING COUNTY, including Lid Lifts</v>
          </cell>
        </row>
        <row r="29">
          <cell r="A29" t="str">
            <v>Maximum allowable levy from prior year</v>
          </cell>
        </row>
        <row r="30">
          <cell r="A30" t="str">
            <v>Subtract expired lid lifts</v>
          </cell>
        </row>
        <row r="31">
          <cell r="A31" t="str">
            <v>Limit Factor</v>
          </cell>
        </row>
        <row r="32">
          <cell r="A32" t="str">
            <v>Limited Levy</v>
          </cell>
        </row>
        <row r="33">
          <cell r="A33" t="str">
            <v>NC x Prior year's reg levy rate (exc. lid lifts)</v>
          </cell>
        </row>
        <row r="34">
          <cell r="A34" t="str">
            <v>Total Limit Factor Levy (limited levy + NC levy)</v>
          </cell>
        </row>
        <row r="35">
          <cell r="A35" t="str">
            <v>First Year Lid Lifts</v>
          </cell>
        </row>
        <row r="36">
          <cell r="A36" t="str">
            <v>Total RCW 84.55 levy (use for next year's calculation)</v>
          </cell>
        </row>
        <row r="37">
          <cell r="A37" t="str">
            <v>Total Allowable levy (RCW 84.55 + refunds)</v>
          </cell>
        </row>
        <row r="38">
          <cell r="A38" t="str">
            <v>Allowable levy rate, without omits</v>
          </cell>
        </row>
        <row r="40">
          <cell r="A40" t="str">
            <v>Actual Levy</v>
          </cell>
        </row>
        <row r="41">
          <cell r="A41" t="str">
            <v>Actual Levy Rate, without omits</v>
          </cell>
        </row>
        <row r="42">
          <cell r="A42" t="str">
            <v>Banked Capacity</v>
          </cell>
        </row>
        <row r="44">
          <cell r="A44" t="str">
            <v>Maximum Statutory Levy</v>
          </cell>
        </row>
        <row r="45">
          <cell r="A45" t="str">
            <v>Statutory or Limit Factor applies?</v>
          </cell>
        </row>
        <row r="48">
          <cell r="A48" t="str">
            <v>Lid lift: AFIS</v>
          </cell>
        </row>
        <row r="49">
          <cell r="A49" t="str">
            <v>Limit factor x prior year's total allowable levy </v>
          </cell>
        </row>
        <row r="50">
          <cell r="A50" t="str">
            <v>NC x Prior year's AFIS levy rate</v>
          </cell>
        </row>
        <row r="51">
          <cell r="A51" t="str">
            <v>Total limited lid lift (limited levy + NC)</v>
          </cell>
        </row>
        <row r="52">
          <cell r="A52" t="str">
            <v>Maximum Statutory Levy</v>
          </cell>
        </row>
        <row r="53">
          <cell r="A53" t="str">
            <v>Statutory or Limit Factor applies?</v>
          </cell>
        </row>
        <row r="54">
          <cell r="A54" t="str">
            <v>Allowable lid lift (use for next year's calculation)</v>
          </cell>
        </row>
        <row r="55">
          <cell r="A55" t="str">
            <v>Allowable AFIS rate</v>
          </cell>
        </row>
        <row r="56">
          <cell r="A56" t="str">
            <v>Actual lid lift </v>
          </cell>
        </row>
        <row r="57">
          <cell r="A57" t="str">
            <v>Actual AFIS rate</v>
          </cell>
        </row>
        <row r="58">
          <cell r="A58" t="str">
            <v>**Adjustment Needed to Total Levy?</v>
          </cell>
        </row>
        <row r="59">
          <cell r="A59" t="str">
            <v>Cumulative AFIS</v>
          </cell>
        </row>
        <row r="61">
          <cell r="A61" t="str">
            <v>Lid lift: Metropolitan Parks</v>
          </cell>
        </row>
        <row r="62">
          <cell r="A62" t="str">
            <v>Limit factor x prior year's total allowable levy</v>
          </cell>
        </row>
        <row r="63">
          <cell r="A63" t="str">
            <v>Effect of new construction on lid lift</v>
          </cell>
        </row>
        <row r="64">
          <cell r="A64" t="str">
            <v>Total limited lid lift </v>
          </cell>
        </row>
        <row r="65">
          <cell r="A65" t="str">
            <v>Maximum Statutory Levy</v>
          </cell>
        </row>
        <row r="66">
          <cell r="A66" t="str">
            <v>Statutory or Limit Factor applies?</v>
          </cell>
        </row>
        <row r="67">
          <cell r="A67" t="str">
            <v>Allowable lid lift</v>
          </cell>
        </row>
        <row r="68">
          <cell r="A68" t="str">
            <v>Allowable Parks rate</v>
          </cell>
        </row>
        <row r="69">
          <cell r="A69" t="str">
            <v>Actual lid lift</v>
          </cell>
        </row>
        <row r="70">
          <cell r="A70" t="str">
            <v>Actual Parks rate</v>
          </cell>
        </row>
        <row r="71">
          <cell r="A71" t="str">
            <v>**Adjustment Needed to Total Levy?</v>
          </cell>
        </row>
        <row r="72">
          <cell r="A72" t="str">
            <v>Cumulative Parks</v>
          </cell>
        </row>
        <row r="74">
          <cell r="A74" t="str">
            <v>EMERGENCY MEDICAL SERVICES, excess levy</v>
          </cell>
        </row>
        <row r="75">
          <cell r="A75" t="str">
            <v>Maximum allowable levy from prior year</v>
          </cell>
        </row>
        <row r="76">
          <cell r="A76" t="str">
            <v>Limit Factor</v>
          </cell>
        </row>
        <row r="77">
          <cell r="A77" t="str">
            <v>Limited Levy</v>
          </cell>
        </row>
        <row r="78">
          <cell r="A78" t="str">
            <v>NC x Prior year's reg levy rate (exc. lid lifts)</v>
          </cell>
        </row>
        <row r="79">
          <cell r="A79" t="str">
            <v>Total Limit Factor Levy (limited levy + NC levy)</v>
          </cell>
        </row>
        <row r="80">
          <cell r="A80" t="str">
            <v>Maximum Statutory Levy (add omits)</v>
          </cell>
        </row>
        <row r="81">
          <cell r="A81" t="str">
            <v>Statutory or Limit Factor applies?</v>
          </cell>
        </row>
        <row r="82">
          <cell r="A82" t="str">
            <v>Total RCW 84.55 levy (use for next year's calculation)</v>
          </cell>
        </row>
        <row r="83">
          <cell r="A83" t="str">
            <v>EMS Refund Levy</v>
          </cell>
        </row>
        <row r="84">
          <cell r="A84" t="str">
            <v>Total Allowable levy (RCW 84.55 + refunds)</v>
          </cell>
        </row>
        <row r="85">
          <cell r="A85" t="str">
            <v>Allowable levy rate (update based on Assessor)</v>
          </cell>
        </row>
        <row r="86">
          <cell r="A86" t="str">
            <v>EMS Omitted Assessment Levy</v>
          </cell>
        </row>
        <row r="87">
          <cell r="A87" t="str">
            <v>Actual EMS levy</v>
          </cell>
        </row>
        <row r="88">
          <cell r="A88" t="str">
            <v>Actual EMS levy rate, without omits</v>
          </cell>
        </row>
        <row r="90">
          <cell r="A90" t="str">
            <v>Banked Capacity</v>
          </cell>
        </row>
        <row r="92">
          <cell r="A92" t="str">
            <v>CONSERVATION FUTURES</v>
          </cell>
        </row>
        <row r="93">
          <cell r="A93" t="str">
            <v>Maximum allowable levy from prior year</v>
          </cell>
        </row>
        <row r="94">
          <cell r="A94" t="str">
            <v>Limit Factor</v>
          </cell>
        </row>
        <row r="95">
          <cell r="A95" t="str">
            <v>Limited Levy</v>
          </cell>
        </row>
        <row r="96">
          <cell r="A96" t="str">
            <v>NC x Prior year's reg levy rate (exc. lid lifts)</v>
          </cell>
        </row>
        <row r="97">
          <cell r="A97" t="str">
            <v>Total Limit Factor Levy (limited levy + NC levy)</v>
          </cell>
        </row>
        <row r="98">
          <cell r="A98" t="str">
            <v>Maximum Statutory Levy (add omits)</v>
          </cell>
        </row>
        <row r="99">
          <cell r="A99" t="str">
            <v>Statutory or Limit Factor applies?</v>
          </cell>
        </row>
        <row r="100">
          <cell r="A100" t="str">
            <v>Total RCW 84.55 levy (use for next year's calculation)</v>
          </cell>
        </row>
        <row r="101">
          <cell r="A101" t="str">
            <v>Conservation Futures Refund Levy</v>
          </cell>
        </row>
        <row r="102">
          <cell r="A102" t="str">
            <v>Total Allowable levy (RCW 84.55 + refunds)</v>
          </cell>
        </row>
        <row r="103">
          <cell r="A103" t="str">
            <v>Allowable levy rate</v>
          </cell>
        </row>
        <row r="104">
          <cell r="A104" t="str">
            <v>Conservation Futures Omitted Assessment Levy</v>
          </cell>
        </row>
        <row r="105">
          <cell r="A105" t="str">
            <v>Actual CF Levy</v>
          </cell>
        </row>
        <row r="106">
          <cell r="A106" t="str">
            <v>Actual CF Levy Rate, without omits</v>
          </cell>
        </row>
        <row r="108">
          <cell r="A108" t="str">
            <v>Banked Capacity</v>
          </cell>
        </row>
        <row r="112">
          <cell r="A112" t="str">
            <v>NUMBERS for CERTIFICATION ORDINANCE</v>
          </cell>
        </row>
        <row r="113">
          <cell r="A113" t="str">
            <v>Current Expense (allowable regular minus below)</v>
          </cell>
        </row>
        <row r="114">
          <cell r="A114" t="str">
            <v>Bond Redemption - Limited (from CX fin plan)</v>
          </cell>
        </row>
        <row r="115">
          <cell r="A115" t="str">
            <v>Human Services Fund/Mental Health (1% + NC)</v>
          </cell>
        </row>
        <row r="116">
          <cell r="A116" t="str">
            <v>Veterans (1% + NC)</v>
          </cell>
        </row>
        <row r="117">
          <cell r="A117" t="str">
            <v>River Improvement (1% + NC)</v>
          </cell>
        </row>
        <row r="118">
          <cell r="A118" t="str">
            <v>Inter-county River Improvement (1% + NC)</v>
          </cell>
        </row>
        <row r="119">
          <cell r="A119" t="str">
            <v>AFIS (actual)</v>
          </cell>
        </row>
        <row r="120">
          <cell r="A120" t="str">
            <v>Parks (actual)</v>
          </cell>
        </row>
        <row r="122">
          <cell r="A122" t="str">
            <v>EMS (allowable)</v>
          </cell>
        </row>
        <row r="123">
          <cell r="A123" t="str">
            <v>Conservation Futures (allowable)</v>
          </cell>
        </row>
        <row r="125">
          <cell r="A125" t="str">
            <v>Unlimited G.O. Bonds (from Finance)</v>
          </cell>
        </row>
        <row r="126">
          <cell r="A126" t="str">
            <v>Roads (from Roads Division)</v>
          </cell>
        </row>
        <row r="127">
          <cell r="A127" t="str">
            <v>Green River</v>
          </cell>
        </row>
        <row r="129">
          <cell r="A129" t="str">
            <v>FINANCIAL PLAN NUMBERS</v>
          </cell>
        </row>
        <row r="130">
          <cell r="A130" t="str">
            <v>Current Expense before Debt Service</v>
          </cell>
        </row>
        <row r="131">
          <cell r="A131" t="str">
            <v>Apply 97.25% collection rate - # for CX fin plan</v>
          </cell>
        </row>
        <row r="132">
          <cell r="A132" t="str">
            <v>0.03 to assessors line</v>
          </cell>
        </row>
        <row r="133">
          <cell r="A133" t="str">
            <v>0.97 to Finance line</v>
          </cell>
        </row>
        <row r="135">
          <cell r="A135" t="str">
            <v>Adjustments to Financial Plan number</v>
          </cell>
        </row>
        <row r="136">
          <cell r="A136" t="str">
            <v>Implied collection rate</v>
          </cell>
        </row>
        <row r="138">
          <cell r="A138" t="str">
            <v>**The AFIS and Parks lid lifts are part of the Total County Levy.  Growth rates on the lid lifts and the total levy are capped at 1% + new construction.</v>
          </cell>
        </row>
        <row r="139">
          <cell r="A139" t="str">
            <v>     An actual lid lift in any year must be at least as large as its value in the first year in order for the Total County Levy to rise at a full 1% +NC. </v>
          </cell>
        </row>
        <row r="140">
          <cell r="A140" t="str">
            <v>     If an actual lid lift in any year is less than its value in the first year, the Total County Levy must be adjusted such that its value without the lid lift rises at no more than 1% +NC.</v>
          </cell>
        </row>
        <row r="142">
          <cell r="A142" t="str">
            <v>*OMITS:  For limited levies, the omits levy is not added to the total allowable levy.  Moreover, the omits levy must be subtracted off of the allowable levy when calculating the levy rate to be used for the following year.</v>
          </cell>
        </row>
        <row r="143">
          <cell r="A143" t="str">
            <v>For statutory levies, the omits levy is added to the statutory levy to arrive at the allowable levy.</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ITY 2B"/>
      <sheetName val="rollup"/>
      <sheetName val="citysummary"/>
      <sheetName val="EO"/>
      <sheetName val="UW"/>
      <sheetName val="TD"/>
      <sheetName val="STAcc"/>
      <sheetName val="BurienAcc"/>
      <sheetName val="WoodAcc"/>
      <sheetName val="ShoreAcc"/>
      <sheetName val="NewcAcc"/>
      <sheetName val="LFPAcc"/>
      <sheetName val="CovAcc"/>
      <sheetName val="MVAcc"/>
      <sheetName val="KenAcc"/>
      <sheetName val="SamA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X146"/>
  <sheetViews>
    <sheetView tabSelected="1" zoomScale="80" zoomScaleNormal="80" workbookViewId="0" topLeftCell="B1">
      <selection activeCell="J7" sqref="J7"/>
    </sheetView>
  </sheetViews>
  <sheetFormatPr defaultColWidth="9.140625" defaultRowHeight="15"/>
  <cols>
    <col min="1" max="1" width="43.7109375" style="108" customWidth="1"/>
    <col min="2" max="2" width="14.7109375" style="3" customWidth="1"/>
    <col min="3" max="3" width="15.421875" style="19" customWidth="1"/>
    <col min="4" max="4" width="16.28125" style="3" customWidth="1"/>
    <col min="5" max="5" width="17.28125" style="3" customWidth="1"/>
    <col min="6" max="6" width="20.7109375" style="3" customWidth="1"/>
    <col min="7" max="7" width="49.28125" style="8" customWidth="1"/>
    <col min="8" max="8" width="8.8515625" style="8" customWidth="1"/>
    <col min="9" max="16384" width="9.140625" style="6" customWidth="1"/>
  </cols>
  <sheetData>
    <row r="1" spans="1:20" ht="20.25">
      <c r="A1" s="1" t="s">
        <v>0</v>
      </c>
      <c r="B1" s="2"/>
      <c r="C1" s="2"/>
      <c r="D1" s="2"/>
      <c r="E1" s="2"/>
      <c r="F1" s="2"/>
      <c r="G1" s="2"/>
      <c r="H1" s="3"/>
      <c r="I1" s="4"/>
      <c r="J1" s="4"/>
      <c r="K1" s="4"/>
      <c r="L1" s="4"/>
      <c r="M1" s="5"/>
      <c r="N1" s="5"/>
      <c r="O1" s="5"/>
      <c r="P1" s="5"/>
      <c r="Q1" s="5"/>
      <c r="R1" s="5"/>
      <c r="S1" s="5"/>
      <c r="T1" s="5"/>
    </row>
    <row r="2" spans="1:8" s="8" customFormat="1" ht="19.5" customHeight="1">
      <c r="A2" s="113" t="s">
        <v>53</v>
      </c>
      <c r="B2" s="113"/>
      <c r="C2" s="113"/>
      <c r="D2" s="113"/>
      <c r="E2" s="113"/>
      <c r="F2" s="113"/>
      <c r="G2" s="113"/>
      <c r="H2" s="7"/>
    </row>
    <row r="3" spans="1:8" s="8" customFormat="1" ht="19.5" customHeight="1">
      <c r="A3" s="9" t="s">
        <v>1</v>
      </c>
      <c r="B3" s="10"/>
      <c r="C3" s="10"/>
      <c r="D3" s="10"/>
      <c r="E3" s="10"/>
      <c r="F3" s="10"/>
      <c r="G3" s="10"/>
      <c r="H3" s="7"/>
    </row>
    <row r="4" spans="1:20" s="15" customFormat="1" ht="15.75">
      <c r="A4" s="9" t="s">
        <v>2</v>
      </c>
      <c r="B4" s="11"/>
      <c r="C4" s="11"/>
      <c r="D4" s="11"/>
      <c r="E4" s="11"/>
      <c r="F4" s="11"/>
      <c r="G4" s="12" t="s">
        <v>3</v>
      </c>
      <c r="H4" s="11"/>
      <c r="I4" s="13"/>
      <c r="J4" s="13"/>
      <c r="K4" s="13"/>
      <c r="L4" s="14"/>
      <c r="M4" s="14"/>
      <c r="N4" s="14"/>
      <c r="O4" s="14"/>
      <c r="P4" s="14"/>
      <c r="Q4" s="14"/>
      <c r="R4" s="14"/>
      <c r="S4" s="14"/>
      <c r="T4" s="14"/>
    </row>
    <row r="5" spans="1:20" s="15" customFormat="1" ht="15.75">
      <c r="A5" s="114" t="s">
        <v>4</v>
      </c>
      <c r="B5" s="115"/>
      <c r="C5" s="11"/>
      <c r="D5" s="11"/>
      <c r="E5" s="11"/>
      <c r="F5" s="16"/>
      <c r="G5" s="12" t="s">
        <v>54</v>
      </c>
      <c r="H5" s="11"/>
      <c r="I5" s="13"/>
      <c r="J5" s="13"/>
      <c r="K5" s="13"/>
      <c r="L5" s="14"/>
      <c r="M5" s="14"/>
      <c r="N5" s="14"/>
      <c r="O5" s="14"/>
      <c r="P5" s="14"/>
      <c r="Q5" s="14"/>
      <c r="R5" s="14"/>
      <c r="S5" s="14"/>
      <c r="T5" s="14"/>
    </row>
    <row r="6" spans="1:8" ht="9" customHeight="1">
      <c r="A6" s="17"/>
      <c r="B6" s="18"/>
      <c r="E6" s="7"/>
      <c r="F6" s="20"/>
      <c r="H6" s="20"/>
    </row>
    <row r="7" spans="1:8" s="26" customFormat="1" ht="33" customHeight="1">
      <c r="A7" s="21" t="s">
        <v>5</v>
      </c>
      <c r="B7" s="22" t="s">
        <v>45</v>
      </c>
      <c r="C7" s="22" t="s">
        <v>6</v>
      </c>
      <c r="D7" s="23" t="s">
        <v>7</v>
      </c>
      <c r="E7" s="24" t="s">
        <v>8</v>
      </c>
      <c r="F7" s="22" t="s">
        <v>9</v>
      </c>
      <c r="G7" s="23" t="s">
        <v>10</v>
      </c>
      <c r="H7" s="25"/>
    </row>
    <row r="8" spans="1:9" s="35" customFormat="1" ht="15.75">
      <c r="A8" s="27" t="s">
        <v>11</v>
      </c>
      <c r="B8" s="28">
        <v>-2432096</v>
      </c>
      <c r="C8" s="29">
        <v>908619</v>
      </c>
      <c r="D8" s="29">
        <f>B35</f>
        <v>1851577</v>
      </c>
      <c r="E8" s="30">
        <f>B35</f>
        <v>1851577</v>
      </c>
      <c r="F8" s="31">
        <f>E8-C8</f>
        <v>942958</v>
      </c>
      <c r="G8" s="32"/>
      <c r="H8" s="33"/>
      <c r="I8" s="34"/>
    </row>
    <row r="9" spans="1:9" s="44" customFormat="1" ht="15.75">
      <c r="A9" s="36" t="s">
        <v>12</v>
      </c>
      <c r="B9" s="37"/>
      <c r="C9" s="38"/>
      <c r="D9" s="38"/>
      <c r="E9" s="39"/>
      <c r="F9" s="40"/>
      <c r="G9" s="41"/>
      <c r="H9" s="42"/>
      <c r="I9" s="43"/>
    </row>
    <row r="10" spans="1:9" s="44" customFormat="1" ht="34.5">
      <c r="A10" s="45" t="s">
        <v>13</v>
      </c>
      <c r="B10" s="37">
        <v>69624076</v>
      </c>
      <c r="C10" s="38">
        <v>73261547</v>
      </c>
      <c r="D10" s="38">
        <v>75183930</v>
      </c>
      <c r="E10" s="38">
        <v>75183930</v>
      </c>
      <c r="F10" s="46">
        <f>E10-C10</f>
        <v>1922383</v>
      </c>
      <c r="G10" s="47" t="s">
        <v>48</v>
      </c>
      <c r="H10" s="42"/>
      <c r="I10" s="43"/>
    </row>
    <row r="11" spans="1:9" s="44" customFormat="1" ht="23.25">
      <c r="A11" s="45" t="s">
        <v>14</v>
      </c>
      <c r="B11" s="37">
        <v>14435458</v>
      </c>
      <c r="C11" s="38">
        <v>15806232</v>
      </c>
      <c r="D11" s="38">
        <v>15944473</v>
      </c>
      <c r="E11" s="38">
        <f>D11</f>
        <v>15944473</v>
      </c>
      <c r="F11" s="46">
        <f>+E11-C11</f>
        <v>138241</v>
      </c>
      <c r="G11" s="47" t="s">
        <v>15</v>
      </c>
      <c r="H11" s="42"/>
      <c r="I11" s="43"/>
    </row>
    <row r="12" spans="1:9" s="44" customFormat="1" ht="15.75">
      <c r="A12" s="45" t="s">
        <v>16</v>
      </c>
      <c r="B12" s="37">
        <v>14183170</v>
      </c>
      <c r="C12" s="38">
        <v>12650282</v>
      </c>
      <c r="D12" s="38">
        <v>13473947</v>
      </c>
      <c r="E12" s="38">
        <f>D12</f>
        <v>13473947</v>
      </c>
      <c r="F12" s="46">
        <f>+E12-C12</f>
        <v>823665</v>
      </c>
      <c r="G12" s="48" t="s">
        <v>50</v>
      </c>
      <c r="H12" s="42"/>
      <c r="I12" s="43"/>
    </row>
    <row r="13" spans="1:9" s="44" customFormat="1" ht="15.75">
      <c r="A13" s="45" t="s">
        <v>17</v>
      </c>
      <c r="B13" s="37">
        <v>0</v>
      </c>
      <c r="C13" s="38">
        <v>761250</v>
      </c>
      <c r="D13" s="38">
        <v>1604087</v>
      </c>
      <c r="E13" s="38">
        <f>D13</f>
        <v>1604087</v>
      </c>
      <c r="F13" s="46">
        <f>E13-C13</f>
        <v>842837</v>
      </c>
      <c r="G13" s="48" t="s">
        <v>51</v>
      </c>
      <c r="H13" s="42"/>
      <c r="I13" s="43"/>
    </row>
    <row r="14" spans="1:9" s="44" customFormat="1" ht="34.5">
      <c r="A14" s="45" t="s">
        <v>18</v>
      </c>
      <c r="B14" s="37">
        <v>0</v>
      </c>
      <c r="C14" s="38">
        <v>0</v>
      </c>
      <c r="D14" s="38">
        <v>0</v>
      </c>
      <c r="E14" s="38">
        <v>993834</v>
      </c>
      <c r="F14" s="46">
        <f>+E14-C14</f>
        <v>993834</v>
      </c>
      <c r="G14" s="47" t="s">
        <v>19</v>
      </c>
      <c r="H14" s="42"/>
      <c r="I14" s="43"/>
    </row>
    <row r="15" spans="1:9" s="44" customFormat="1" ht="15.75">
      <c r="A15" s="45" t="s">
        <v>20</v>
      </c>
      <c r="B15" s="37">
        <v>3150248</v>
      </c>
      <c r="C15" s="38">
        <v>2108547</v>
      </c>
      <c r="D15" s="38">
        <v>2108547</v>
      </c>
      <c r="E15" s="38">
        <f>D15</f>
        <v>2108547</v>
      </c>
      <c r="F15" s="46">
        <f>+E15-C15</f>
        <v>0</v>
      </c>
      <c r="G15" s="48"/>
      <c r="H15" s="42"/>
      <c r="I15" s="43"/>
    </row>
    <row r="16" spans="1:9" s="44" customFormat="1" ht="15.75">
      <c r="A16" s="45"/>
      <c r="B16" s="37"/>
      <c r="C16" s="38"/>
      <c r="D16" s="38"/>
      <c r="E16" s="38"/>
      <c r="F16" s="46">
        <f>+E16-C16</f>
        <v>0</v>
      </c>
      <c r="G16" s="48"/>
      <c r="H16" s="42"/>
      <c r="I16" s="43"/>
    </row>
    <row r="17" spans="1:9" s="35" customFormat="1" ht="15.75">
      <c r="A17" s="27" t="s">
        <v>21</v>
      </c>
      <c r="B17" s="28">
        <f>SUM(B9:B16)</f>
        <v>101392952</v>
      </c>
      <c r="C17" s="28">
        <f>SUM(C10:C16)</f>
        <v>104587858</v>
      </c>
      <c r="D17" s="28">
        <f>SUM(D10:D16)</f>
        <v>108314984</v>
      </c>
      <c r="E17" s="28">
        <f>SUM(E10:E16)</f>
        <v>109308818</v>
      </c>
      <c r="F17" s="28">
        <f>SUM(F10:F16)</f>
        <v>4720960</v>
      </c>
      <c r="G17" s="49"/>
      <c r="H17" s="33"/>
      <c r="I17" s="34"/>
    </row>
    <row r="18" spans="1:9" s="44" customFormat="1" ht="15.75">
      <c r="A18" s="36" t="s">
        <v>22</v>
      </c>
      <c r="B18" s="37"/>
      <c r="C18" s="38"/>
      <c r="D18" s="38"/>
      <c r="E18" s="50"/>
      <c r="F18" s="46"/>
      <c r="G18" s="51"/>
      <c r="H18" s="42"/>
      <c r="I18" s="43"/>
    </row>
    <row r="19" spans="1:9" s="44" customFormat="1" ht="9" customHeight="1">
      <c r="A19" s="36"/>
      <c r="B19" s="37"/>
      <c r="C19" s="38"/>
      <c r="D19" s="38"/>
      <c r="E19" s="52"/>
      <c r="F19" s="46"/>
      <c r="G19" s="53"/>
      <c r="H19" s="42"/>
      <c r="I19" s="43"/>
    </row>
    <row r="20" spans="1:9" s="44" customFormat="1" ht="15.75">
      <c r="A20" s="45" t="s">
        <v>23</v>
      </c>
      <c r="B20" s="37">
        <v>-57206475</v>
      </c>
      <c r="C20" s="38">
        <f>-63875740-522148</f>
        <v>-64397888</v>
      </c>
      <c r="D20" s="38">
        <f>C20</f>
        <v>-64397888</v>
      </c>
      <c r="E20" s="38">
        <f>D20</f>
        <v>-64397888</v>
      </c>
      <c r="F20" s="46">
        <f>E20-C20</f>
        <v>0</v>
      </c>
      <c r="G20" s="54"/>
      <c r="H20" s="42"/>
      <c r="I20" s="43"/>
    </row>
    <row r="21" spans="1:9" s="44" customFormat="1" ht="15.75">
      <c r="A21" s="45" t="s">
        <v>24</v>
      </c>
      <c r="B21" s="37">
        <v>-3572228</v>
      </c>
      <c r="C21" s="38">
        <v>-3534299</v>
      </c>
      <c r="D21" s="38">
        <v>-3534299</v>
      </c>
      <c r="E21" s="38">
        <f>D21</f>
        <v>-3534299</v>
      </c>
      <c r="F21" s="46"/>
      <c r="G21" s="54"/>
      <c r="H21" s="42"/>
      <c r="I21" s="43"/>
    </row>
    <row r="22" spans="1:9" s="44" customFormat="1" ht="15.75">
      <c r="A22" s="45" t="s">
        <v>25</v>
      </c>
      <c r="B22" s="37">
        <v>-3412955</v>
      </c>
      <c r="C22" s="38">
        <v>-3391015</v>
      </c>
      <c r="D22" s="38">
        <v>-3391015</v>
      </c>
      <c r="E22" s="38">
        <f>D22</f>
        <v>-3391015</v>
      </c>
      <c r="F22" s="46"/>
      <c r="G22" s="54"/>
      <c r="H22" s="42"/>
      <c r="I22" s="43"/>
    </row>
    <row r="23" spans="1:9" s="44" customFormat="1" ht="15.75">
      <c r="A23" s="45" t="s">
        <v>26</v>
      </c>
      <c r="B23" s="37">
        <v>-471298</v>
      </c>
      <c r="C23" s="38">
        <v>-527868</v>
      </c>
      <c r="D23" s="38">
        <v>-527868</v>
      </c>
      <c r="E23" s="38">
        <f>D23</f>
        <v>-527868</v>
      </c>
      <c r="F23" s="46"/>
      <c r="G23" s="54"/>
      <c r="H23" s="42"/>
      <c r="I23" s="43"/>
    </row>
    <row r="24" spans="1:9" s="44" customFormat="1" ht="23.25">
      <c r="A24" s="45" t="s">
        <v>27</v>
      </c>
      <c r="B24" s="37"/>
      <c r="C24" s="38"/>
      <c r="D24" s="38">
        <v>-1047878</v>
      </c>
      <c r="E24" s="38">
        <f>D24</f>
        <v>-1047878</v>
      </c>
      <c r="F24" s="46">
        <f>E24</f>
        <v>-1047878</v>
      </c>
      <c r="G24" s="54" t="s">
        <v>52</v>
      </c>
      <c r="H24" s="42"/>
      <c r="I24" s="43"/>
    </row>
    <row r="25" spans="1:9" s="44" customFormat="1" ht="23.25">
      <c r="A25" s="45" t="s">
        <v>28</v>
      </c>
      <c r="B25" s="37"/>
      <c r="C25" s="38"/>
      <c r="D25" s="38"/>
      <c r="E25" s="38">
        <v>-274726</v>
      </c>
      <c r="F25" s="46">
        <f>E25</f>
        <v>-274726</v>
      </c>
      <c r="G25" s="54" t="s">
        <v>29</v>
      </c>
      <c r="H25" s="42"/>
      <c r="I25" s="43"/>
    </row>
    <row r="26" spans="1:9" s="44" customFormat="1" ht="15.75">
      <c r="A26" s="45" t="s">
        <v>30</v>
      </c>
      <c r="B26" s="37"/>
      <c r="C26" s="55"/>
      <c r="D26" s="38"/>
      <c r="E26" s="38">
        <v>-2278495</v>
      </c>
      <c r="F26" s="46">
        <f>+E26-C26</f>
        <v>-2278495</v>
      </c>
      <c r="G26" s="48" t="s">
        <v>31</v>
      </c>
      <c r="H26" s="42"/>
      <c r="I26" s="43"/>
    </row>
    <row r="27" spans="1:9" s="44" customFormat="1" ht="15.75">
      <c r="A27" s="45"/>
      <c r="B27" s="37"/>
      <c r="C27" s="55"/>
      <c r="D27" s="38"/>
      <c r="E27" s="38"/>
      <c r="F27" s="46"/>
      <c r="G27" s="48"/>
      <c r="H27" s="42"/>
      <c r="I27" s="43"/>
    </row>
    <row r="28" spans="1:9" s="35" customFormat="1" ht="15.75">
      <c r="A28" s="56" t="s">
        <v>32</v>
      </c>
      <c r="B28" s="57">
        <f>SUM(B20:B26)</f>
        <v>-64662956</v>
      </c>
      <c r="C28" s="57">
        <f>SUM(C20:C26)</f>
        <v>-71851070</v>
      </c>
      <c r="D28" s="57">
        <f>SUM(D20:D26)</f>
        <v>-72898948</v>
      </c>
      <c r="E28" s="57">
        <f>SUM(E20:E26)</f>
        <v>-75452169</v>
      </c>
      <c r="F28" s="58">
        <f>SUM(F20:F27)</f>
        <v>-3601099</v>
      </c>
      <c r="G28" s="59"/>
      <c r="H28" s="33"/>
      <c r="I28" s="34"/>
    </row>
    <row r="29" spans="1:9" s="44" customFormat="1" ht="15.75">
      <c r="A29" s="60" t="s">
        <v>33</v>
      </c>
      <c r="B29" s="61"/>
      <c r="C29" s="62">
        <f>-C28*0.01</f>
        <v>718510.7000000001</v>
      </c>
      <c r="D29" s="62">
        <f>-D28*0.01</f>
        <v>728989.48</v>
      </c>
      <c r="E29" s="63">
        <f>-E28*0.01</f>
        <v>754521.6900000001</v>
      </c>
      <c r="F29" s="64">
        <f>E29-C29</f>
        <v>36010.98999999999</v>
      </c>
      <c r="G29" s="65"/>
      <c r="H29" s="42"/>
      <c r="I29" s="43"/>
    </row>
    <row r="30" spans="1:9" s="44" customFormat="1" ht="15.75">
      <c r="A30" s="66" t="s">
        <v>34</v>
      </c>
      <c r="B30" s="67"/>
      <c r="C30" s="37"/>
      <c r="D30" s="37"/>
      <c r="E30" s="37"/>
      <c r="F30" s="50"/>
      <c r="G30" s="68"/>
      <c r="H30" s="42"/>
      <c r="I30" s="43"/>
    </row>
    <row r="31" spans="1:9" s="44" customFormat="1" ht="15.75">
      <c r="A31" s="66"/>
      <c r="B31" s="67"/>
      <c r="C31" s="37"/>
      <c r="D31" s="37"/>
      <c r="E31" s="37"/>
      <c r="F31" s="50"/>
      <c r="G31" s="68"/>
      <c r="H31" s="42"/>
      <c r="I31" s="43"/>
    </row>
    <row r="32" spans="1:9" s="44" customFormat="1" ht="15.75">
      <c r="A32" s="45" t="s">
        <v>35</v>
      </c>
      <c r="B32" s="69">
        <v>-32446323</v>
      </c>
      <c r="C32" s="37">
        <v>-33234722</v>
      </c>
      <c r="D32" s="37">
        <v>-33234722</v>
      </c>
      <c r="E32" s="37">
        <f>D32</f>
        <v>-33234722</v>
      </c>
      <c r="F32" s="50"/>
      <c r="G32" s="68"/>
      <c r="H32" s="42"/>
      <c r="I32" s="43"/>
    </row>
    <row r="33" spans="1:9" s="44" customFormat="1" ht="15.75">
      <c r="A33" s="66"/>
      <c r="B33" s="67"/>
      <c r="C33" s="37"/>
      <c r="D33" s="37"/>
      <c r="E33" s="37"/>
      <c r="F33" s="50"/>
      <c r="G33" s="68"/>
      <c r="H33" s="42"/>
      <c r="I33" s="43"/>
    </row>
    <row r="34" spans="1:9" s="44" customFormat="1" ht="15.75">
      <c r="A34" s="36" t="s">
        <v>36</v>
      </c>
      <c r="B34" s="69">
        <f>SUM(B32:B33)</f>
        <v>-32446323</v>
      </c>
      <c r="C34" s="69">
        <f>SUM(C32:C33)</f>
        <v>-33234722</v>
      </c>
      <c r="D34" s="69">
        <f>SUM(D32:D33)</f>
        <v>-33234722</v>
      </c>
      <c r="E34" s="69">
        <f>SUM(E32:E33)</f>
        <v>-33234722</v>
      </c>
      <c r="F34" s="50"/>
      <c r="G34" s="68"/>
      <c r="H34" s="42"/>
      <c r="I34" s="43"/>
    </row>
    <row r="35" spans="1:102" s="73" customFormat="1" ht="15.75">
      <c r="A35" s="27" t="s">
        <v>37</v>
      </c>
      <c r="B35" s="70">
        <f>+B8+B17+B28+B34</f>
        <v>1851577</v>
      </c>
      <c r="C35" s="70">
        <f>+C8+C17+C28+C34+C29</f>
        <v>1129195.7000000002</v>
      </c>
      <c r="D35" s="70">
        <f>D8+D17+D28+D29+D34</f>
        <v>4761880.479999997</v>
      </c>
      <c r="E35" s="70">
        <f>E8+E17+E28+E29+E34</f>
        <v>3228025.6899999976</v>
      </c>
      <c r="F35" s="64">
        <f>E35-C35</f>
        <v>2098829.9899999974</v>
      </c>
      <c r="G35" s="71"/>
      <c r="H35" s="42"/>
      <c r="I35" s="4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row>
    <row r="36" spans="1:9" s="44" customFormat="1" ht="15.75">
      <c r="A36" s="66" t="s">
        <v>38</v>
      </c>
      <c r="B36" s="37">
        <v>0</v>
      </c>
      <c r="C36" s="38">
        <v>0</v>
      </c>
      <c r="D36" s="38">
        <v>0</v>
      </c>
      <c r="E36" s="74">
        <v>0</v>
      </c>
      <c r="F36" s="75"/>
      <c r="G36" s="76"/>
      <c r="H36" s="77"/>
      <c r="I36" s="43"/>
    </row>
    <row r="37" spans="1:9" s="44" customFormat="1" ht="15.75" customHeight="1">
      <c r="A37" s="78" t="s">
        <v>27</v>
      </c>
      <c r="B37" s="38">
        <v>-1047878</v>
      </c>
      <c r="C37" s="38"/>
      <c r="D37" s="38"/>
      <c r="E37" s="74">
        <f>+C37-D37</f>
        <v>0</v>
      </c>
      <c r="F37" s="79"/>
      <c r="G37" s="116" t="s">
        <v>49</v>
      </c>
      <c r="H37" s="77"/>
      <c r="I37" s="43"/>
    </row>
    <row r="38" spans="1:9" s="44" customFormat="1" ht="15.75" customHeight="1">
      <c r="A38" s="78" t="s">
        <v>46</v>
      </c>
      <c r="B38" s="37"/>
      <c r="C38" s="38"/>
      <c r="D38" s="38"/>
      <c r="E38" s="74">
        <f>E42-E35</f>
        <v>-1588393.4199999976</v>
      </c>
      <c r="F38" s="79">
        <f>E38</f>
        <v>-1588393.4199999976</v>
      </c>
      <c r="G38" s="116"/>
      <c r="H38" s="77"/>
      <c r="I38" s="43"/>
    </row>
    <row r="39" spans="1:9" s="44" customFormat="1" ht="15.75">
      <c r="A39" s="78"/>
      <c r="B39" s="37"/>
      <c r="C39" s="38"/>
      <c r="D39" s="38"/>
      <c r="E39" s="74"/>
      <c r="F39" s="79"/>
      <c r="G39" s="68"/>
      <c r="H39" s="77"/>
      <c r="I39" s="43"/>
    </row>
    <row r="40" spans="1:9" s="35" customFormat="1" ht="15.75">
      <c r="A40" s="66" t="s">
        <v>39</v>
      </c>
      <c r="B40" s="80">
        <f>SUM(B36:B38)</f>
        <v>-1047878</v>
      </c>
      <c r="C40" s="81">
        <f>SUM(C36:C38)</f>
        <v>0</v>
      </c>
      <c r="D40" s="81">
        <f>SUM(D36:D38)</f>
        <v>0</v>
      </c>
      <c r="E40" s="82">
        <f>SUM(E36:E38)</f>
        <v>-1588393.4199999976</v>
      </c>
      <c r="F40" s="83">
        <f>SUM(F36:F39)</f>
        <v>-1588393.4199999976</v>
      </c>
      <c r="G40" s="84"/>
      <c r="H40" s="85"/>
      <c r="I40" s="34"/>
    </row>
    <row r="41" spans="1:9" s="35" customFormat="1" ht="15.75">
      <c r="A41" s="27" t="s">
        <v>40</v>
      </c>
      <c r="B41" s="28">
        <f>+B35+B40</f>
        <v>803699</v>
      </c>
      <c r="C41" s="29">
        <f>+C35+C40</f>
        <v>1129195.7000000002</v>
      </c>
      <c r="D41" s="29">
        <f>+D35+D40</f>
        <v>4761880.479999997</v>
      </c>
      <c r="E41" s="29">
        <f>+E35+E40</f>
        <v>1639632.27</v>
      </c>
      <c r="F41" s="31">
        <f>E41-C41</f>
        <v>510436.56999999983</v>
      </c>
      <c r="G41" s="86"/>
      <c r="H41" s="33"/>
      <c r="I41" s="34"/>
    </row>
    <row r="42" spans="1:9" s="44" customFormat="1" ht="19.5" thickBot="1">
      <c r="A42" s="87" t="s">
        <v>47</v>
      </c>
      <c r="B42" s="88">
        <f>B17*0.015</f>
        <v>1520894.28</v>
      </c>
      <c r="C42" s="88">
        <v>1573517</v>
      </c>
      <c r="D42" s="62">
        <f>D17*0.015</f>
        <v>1624724.76</v>
      </c>
      <c r="E42" s="62">
        <f>E17*0.015</f>
        <v>1639632.27</v>
      </c>
      <c r="F42" s="89"/>
      <c r="G42" s="90"/>
      <c r="H42" s="91"/>
      <c r="I42" s="43"/>
    </row>
    <row r="43" spans="1:8" s="95" customFormat="1" ht="13.5" customHeight="1">
      <c r="A43" s="92" t="s">
        <v>41</v>
      </c>
      <c r="B43" s="93"/>
      <c r="C43" s="94"/>
      <c r="D43" s="93"/>
      <c r="E43" s="93"/>
      <c r="G43" s="93"/>
      <c r="H43" s="93"/>
    </row>
    <row r="44" spans="1:8" s="95" customFormat="1" ht="13.5" customHeight="1">
      <c r="A44" s="95" t="s">
        <v>42</v>
      </c>
      <c r="B44" s="96"/>
      <c r="C44" s="97"/>
      <c r="D44" s="96"/>
      <c r="E44" s="93"/>
      <c r="F44" s="93"/>
      <c r="G44" s="96"/>
      <c r="H44" s="96"/>
    </row>
    <row r="45" spans="1:8" s="95" customFormat="1" ht="14.25" customHeight="1">
      <c r="A45" s="98" t="s">
        <v>43</v>
      </c>
      <c r="B45" s="96"/>
      <c r="C45" s="99"/>
      <c r="D45" s="96"/>
      <c r="E45" s="93"/>
      <c r="F45" s="93"/>
      <c r="G45" s="96"/>
      <c r="H45" s="96"/>
    </row>
    <row r="46" spans="1:8" s="95" customFormat="1" ht="11.25" customHeight="1">
      <c r="A46" s="95" t="s">
        <v>44</v>
      </c>
      <c r="B46" s="93"/>
      <c r="C46" s="100"/>
      <c r="D46" s="93"/>
      <c r="E46" s="93"/>
      <c r="F46" s="93"/>
      <c r="G46" s="101"/>
      <c r="H46" s="96"/>
    </row>
    <row r="47" spans="1:8" s="44" customFormat="1" ht="15" customHeight="1">
      <c r="A47" s="95"/>
      <c r="B47" s="72"/>
      <c r="C47" s="102"/>
      <c r="D47" s="72"/>
      <c r="E47" s="103"/>
      <c r="F47" s="103"/>
      <c r="G47" s="93"/>
      <c r="H47" s="103"/>
    </row>
    <row r="48" spans="1:8" s="44" customFormat="1" ht="15.75">
      <c r="A48" s="104"/>
      <c r="B48" s="105"/>
      <c r="C48" s="106"/>
      <c r="D48" s="105"/>
      <c r="E48" s="105"/>
      <c r="F48" s="105"/>
      <c r="G48" s="96"/>
      <c r="H48" s="72"/>
    </row>
    <row r="49" spans="1:8" s="44" customFormat="1" ht="15.75">
      <c r="A49" s="107"/>
      <c r="B49" s="105"/>
      <c r="C49" s="106"/>
      <c r="D49" s="105"/>
      <c r="E49" s="105"/>
      <c r="F49" s="105"/>
      <c r="G49" s="96"/>
      <c r="H49" s="72"/>
    </row>
    <row r="50" spans="1:8" s="44" customFormat="1" ht="15.75">
      <c r="A50" s="107"/>
      <c r="B50" s="105"/>
      <c r="C50" s="106"/>
      <c r="D50" s="105"/>
      <c r="E50" s="105"/>
      <c r="F50" s="105"/>
      <c r="G50" s="96"/>
      <c r="H50" s="72"/>
    </row>
    <row r="51" spans="1:8" s="44" customFormat="1" ht="15.75">
      <c r="A51" s="107"/>
      <c r="B51" s="105"/>
      <c r="C51" s="106"/>
      <c r="D51" s="105"/>
      <c r="E51" s="105"/>
      <c r="F51" s="105"/>
      <c r="G51" s="96"/>
      <c r="H51" s="72"/>
    </row>
    <row r="52" spans="1:8" s="44" customFormat="1" ht="15.75">
      <c r="A52" s="107"/>
      <c r="B52" s="105"/>
      <c r="C52" s="106"/>
      <c r="D52" s="105"/>
      <c r="E52" s="105"/>
      <c r="F52" s="105"/>
      <c r="G52" s="96"/>
      <c r="H52" s="72"/>
    </row>
    <row r="53" spans="1:8" s="44" customFormat="1" ht="15.75">
      <c r="A53" s="107"/>
      <c r="B53" s="105"/>
      <c r="C53" s="106"/>
      <c r="D53" s="105"/>
      <c r="E53" s="105"/>
      <c r="F53" s="105"/>
      <c r="G53" s="96"/>
      <c r="H53" s="72"/>
    </row>
    <row r="54" spans="2:8" ht="15">
      <c r="B54" s="109"/>
      <c r="C54" s="110"/>
      <c r="D54" s="109"/>
      <c r="E54" s="109"/>
      <c r="F54" s="109"/>
      <c r="G54" s="111"/>
      <c r="H54" s="112"/>
    </row>
    <row r="55" spans="2:8" ht="15">
      <c r="B55" s="109"/>
      <c r="C55" s="110"/>
      <c r="D55" s="109"/>
      <c r="E55" s="109"/>
      <c r="F55" s="109"/>
      <c r="G55" s="111"/>
      <c r="H55" s="112"/>
    </row>
    <row r="56" spans="2:8" ht="15">
      <c r="B56" s="109"/>
      <c r="C56" s="110"/>
      <c r="D56" s="109"/>
      <c r="E56" s="109"/>
      <c r="F56" s="109"/>
      <c r="G56" s="111"/>
      <c r="H56" s="112"/>
    </row>
    <row r="57" spans="2:8" ht="15">
      <c r="B57" s="109"/>
      <c r="C57" s="110"/>
      <c r="D57" s="109"/>
      <c r="E57" s="109"/>
      <c r="F57" s="109"/>
      <c r="G57" s="111"/>
      <c r="H57" s="112"/>
    </row>
    <row r="58" ht="12.75">
      <c r="G58" s="111"/>
    </row>
    <row r="59" ht="12.75">
      <c r="G59" s="111"/>
    </row>
    <row r="60" ht="12.75">
      <c r="G60" s="111"/>
    </row>
    <row r="61" ht="12.75">
      <c r="G61" s="111"/>
    </row>
    <row r="62" ht="12.75">
      <c r="G62" s="111"/>
    </row>
    <row r="63" ht="12.75">
      <c r="G63" s="111"/>
    </row>
    <row r="64" ht="12.75">
      <c r="G64" s="111"/>
    </row>
    <row r="65" ht="12.75">
      <c r="G65" s="111"/>
    </row>
    <row r="66" ht="12.75">
      <c r="G66" s="111"/>
    </row>
    <row r="67" ht="12.75">
      <c r="G67" s="111"/>
    </row>
    <row r="68" ht="12.75">
      <c r="G68" s="111"/>
    </row>
    <row r="69" ht="12.75">
      <c r="G69" s="111"/>
    </row>
    <row r="70" ht="12.75">
      <c r="G70" s="111"/>
    </row>
    <row r="71" ht="12.75">
      <c r="G71" s="111"/>
    </row>
    <row r="72" ht="12.75">
      <c r="G72" s="111"/>
    </row>
    <row r="73" ht="12.75">
      <c r="G73" s="111"/>
    </row>
    <row r="74" ht="12.75">
      <c r="G74" s="111"/>
    </row>
    <row r="75" ht="12.75">
      <c r="G75" s="111"/>
    </row>
    <row r="76" ht="12.75">
      <c r="G76" s="111"/>
    </row>
    <row r="77" ht="12.75">
      <c r="G77" s="111"/>
    </row>
    <row r="78" ht="12.75">
      <c r="G78" s="111"/>
    </row>
    <row r="79" ht="12.75">
      <c r="G79" s="111"/>
    </row>
    <row r="80" ht="12.75">
      <c r="G80" s="111"/>
    </row>
    <row r="81" ht="12.75">
      <c r="G81" s="111"/>
    </row>
    <row r="82" ht="12.75">
      <c r="G82" s="111"/>
    </row>
    <row r="83" ht="12.75">
      <c r="G83" s="111"/>
    </row>
    <row r="84" ht="12.75">
      <c r="G84" s="111"/>
    </row>
    <row r="85" ht="12.75">
      <c r="G85" s="111"/>
    </row>
    <row r="86" ht="12.75">
      <c r="G86" s="111"/>
    </row>
    <row r="87" ht="12.75">
      <c r="G87" s="111"/>
    </row>
    <row r="88" ht="12.75">
      <c r="G88" s="111"/>
    </row>
    <row r="89" ht="12.75">
      <c r="G89" s="111"/>
    </row>
    <row r="90" ht="12.75">
      <c r="G90" s="111"/>
    </row>
    <row r="91" ht="12.75">
      <c r="G91" s="111"/>
    </row>
    <row r="92" ht="12.75">
      <c r="G92" s="111"/>
    </row>
    <row r="93" ht="12.75">
      <c r="G93" s="111"/>
    </row>
    <row r="94" ht="12.75">
      <c r="G94" s="111"/>
    </row>
    <row r="95" ht="12.75">
      <c r="G95" s="111"/>
    </row>
    <row r="96" ht="12.75">
      <c r="G96" s="111"/>
    </row>
    <row r="97" ht="12.75">
      <c r="G97" s="111"/>
    </row>
    <row r="98" ht="12.75">
      <c r="G98" s="111"/>
    </row>
    <row r="99" ht="12.75">
      <c r="G99" s="111"/>
    </row>
    <row r="100" ht="12.75">
      <c r="G100" s="111"/>
    </row>
    <row r="101" ht="12.75">
      <c r="G101" s="111"/>
    </row>
    <row r="102" ht="12.75">
      <c r="G102" s="111"/>
    </row>
    <row r="103" ht="12.75">
      <c r="G103" s="111"/>
    </row>
    <row r="104" ht="12.75">
      <c r="G104" s="111"/>
    </row>
    <row r="105" ht="12.75">
      <c r="G105" s="111"/>
    </row>
    <row r="106" ht="12.75">
      <c r="G106" s="111"/>
    </row>
    <row r="107" ht="12.75">
      <c r="G107" s="111"/>
    </row>
    <row r="108" ht="12.75">
      <c r="G108" s="111"/>
    </row>
    <row r="109" ht="12.75">
      <c r="G109" s="111"/>
    </row>
    <row r="110" ht="12.75">
      <c r="G110" s="111"/>
    </row>
    <row r="111" ht="12.75">
      <c r="G111" s="111"/>
    </row>
    <row r="112" ht="12.75">
      <c r="G112" s="111"/>
    </row>
    <row r="113" ht="12.75">
      <c r="G113" s="111"/>
    </row>
    <row r="114" ht="12.75">
      <c r="G114" s="111"/>
    </row>
    <row r="115" ht="12.75">
      <c r="G115" s="111"/>
    </row>
    <row r="116" ht="12.75">
      <c r="G116" s="111"/>
    </row>
    <row r="117" ht="12.75">
      <c r="G117" s="111"/>
    </row>
    <row r="118" ht="12.75">
      <c r="G118" s="111"/>
    </row>
    <row r="119" ht="12.75">
      <c r="G119" s="111"/>
    </row>
    <row r="120" ht="12.75">
      <c r="G120" s="111"/>
    </row>
    <row r="121" ht="12.75">
      <c r="G121" s="111"/>
    </row>
    <row r="122" ht="12.75">
      <c r="G122" s="111"/>
    </row>
    <row r="123" ht="12.75">
      <c r="G123" s="111"/>
    </row>
    <row r="124" ht="12.75">
      <c r="G124" s="111"/>
    </row>
    <row r="125" ht="12.75">
      <c r="G125" s="111"/>
    </row>
    <row r="126" ht="12.75">
      <c r="G126" s="111"/>
    </row>
    <row r="127" ht="12.75">
      <c r="G127" s="111"/>
    </row>
    <row r="128" ht="12.75">
      <c r="G128" s="111"/>
    </row>
    <row r="129" ht="12.75">
      <c r="G129" s="111"/>
    </row>
    <row r="130" ht="12.75">
      <c r="G130" s="111"/>
    </row>
    <row r="131" ht="12.75">
      <c r="G131" s="111"/>
    </row>
    <row r="132" ht="12.75">
      <c r="G132" s="111"/>
    </row>
    <row r="133" ht="12.75">
      <c r="G133" s="111"/>
    </row>
    <row r="134" ht="12.75">
      <c r="G134" s="111"/>
    </row>
    <row r="135" ht="12.75">
      <c r="G135" s="111"/>
    </row>
    <row r="136" ht="12.75">
      <c r="G136" s="111"/>
    </row>
    <row r="137" ht="12.75">
      <c r="G137" s="111"/>
    </row>
    <row r="138" ht="12.75">
      <c r="G138" s="111"/>
    </row>
    <row r="139" ht="12.75">
      <c r="G139" s="111"/>
    </row>
    <row r="140" ht="12.75">
      <c r="G140" s="111"/>
    </row>
    <row r="141" ht="12.75">
      <c r="G141" s="111"/>
    </row>
    <row r="142" ht="12.75">
      <c r="G142" s="111"/>
    </row>
    <row r="143" ht="12.75">
      <c r="G143" s="111"/>
    </row>
    <row r="144" ht="12.75">
      <c r="G144" s="111"/>
    </row>
    <row r="145" ht="12.75">
      <c r="G145" s="111"/>
    </row>
    <row r="146" ht="12.75">
      <c r="G146" s="111"/>
    </row>
  </sheetData>
  <mergeCells count="3">
    <mergeCell ref="A2:G2"/>
    <mergeCell ref="A5:B5"/>
    <mergeCell ref="G37:G38"/>
  </mergeCells>
  <printOptions/>
  <pageMargins left="0.75" right="0.75" top="1" bottom="1" header="0.5" footer="0.5"/>
  <pageSetup fitToHeight="1" fitToWidth="1" horizontalDpi="600" verticalDpi="600" orientation="landscape"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camenzk</dc:creator>
  <cp:keywords/>
  <dc:description/>
  <cp:lastModifiedBy>camenzk</cp:lastModifiedBy>
  <cp:lastPrinted>2006-06-29T18:14:47Z</cp:lastPrinted>
  <dcterms:created xsi:type="dcterms:W3CDTF">2006-06-28T21:59:55Z</dcterms:created>
  <dcterms:modified xsi:type="dcterms:W3CDTF">2006-06-29T18:17:37Z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