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8025" activeTab="0"/>
  </bookViews>
  <sheets>
    <sheet name="Summary Carnation Refinance" sheetId="1" r:id="rId1"/>
  </sheets>
  <definedNames>
    <definedName name="_xlnm.Print_Area" localSheetId="0">'Summary Carnation Refinance'!$A$1:$H$56</definedName>
  </definedNames>
  <calcPr fullCalcOnLoad="1"/>
</workbook>
</file>

<file path=xl/comments1.xml><?xml version="1.0" encoding="utf-8"?>
<comments xmlns="http://schemas.openxmlformats.org/spreadsheetml/2006/main">
  <authors>
    <author>Tom Lienesch</author>
  </authors>
  <commentList>
    <comment ref="A4" authorId="0">
      <text>
        <r>
          <rPr>
            <b/>
            <sz val="8"/>
            <rFont val="Tahoma"/>
            <family val="0"/>
          </rPr>
          <t>Tom Lienesch: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<sst xmlns="http://schemas.openxmlformats.org/spreadsheetml/2006/main" count="32" uniqueCount="27">
  <si>
    <t>King County Department of Natural Resources and Parks - Wastewater Treatment Division</t>
  </si>
  <si>
    <t>Date</t>
  </si>
  <si>
    <t>Principal</t>
  </si>
  <si>
    <t>Annual Payment Streams</t>
  </si>
  <si>
    <t>Total</t>
  </si>
  <si>
    <t>Period</t>
  </si>
  <si>
    <t>Loan</t>
  </si>
  <si>
    <t>Bond*</t>
  </si>
  <si>
    <t>Difference</t>
  </si>
  <si>
    <t>Instrument</t>
  </si>
  <si>
    <t>Rate</t>
  </si>
  <si>
    <t>Term</t>
  </si>
  <si>
    <t>20 years</t>
  </si>
  <si>
    <t>Financing</t>
  </si>
  <si>
    <t>Sum of Payments</t>
  </si>
  <si>
    <t>1/  SRF loan proceeds displace bond-funded expenditures one-for-one.</t>
  </si>
  <si>
    <t>Important Notes</t>
  </si>
  <si>
    <t>is completed and is repayed with 20 years of first disbursement.</t>
  </si>
  <si>
    <t>2/ Assumes loan repayment commences one-year after project</t>
  </si>
  <si>
    <t>2007 Washington State Water Quality Revolving Fund Loan</t>
  </si>
  <si>
    <t>40 years</t>
  </si>
  <si>
    <t>Carnation Treatment Plant</t>
  </si>
  <si>
    <t>NPV, 5.25%</t>
  </si>
  <si>
    <t>Biond (2008)</t>
  </si>
  <si>
    <t>Bond (2007)</t>
  </si>
  <si>
    <t>* includes 1 percent issuance costs</t>
  </si>
  <si>
    <t>* bond principal includes 1 percent issuance costs.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</si>
</sst>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General_)"/>
    <numFmt numFmtId="167" formatCode="0.000%"/>
    <numFmt numFmtId="168" formatCode="_(&quot;$&quot;* #,##0_);_(&quot;$&quot;* \(#,##0\);_(&quot;$&quot;* &quot;-&quot;??_);_(@_)"/>
    <numFmt numFmtId="169" formatCode="#,##0.0,;\(#,##0.0,\)"/>
    <numFmt numFmtId="170" formatCode="0.0%"/>
  </numFmts>
  <fonts count="10">
    <font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>
      <alignment/>
      <protection/>
    </xf>
    <xf numFmtId="164" fontId="1" fillId="0" borderId="0">
      <alignment/>
      <protection/>
    </xf>
    <xf numFmtId="166" fontId="2" fillId="0" borderId="0">
      <alignment horizontal="center"/>
      <protection/>
    </xf>
    <xf numFmtId="0" fontId="3" fillId="0" borderId="0">
      <alignment horizontal="center"/>
      <protection/>
    </xf>
    <xf numFmtId="166" fontId="4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3" fillId="0" borderId="0">
      <alignment horizontal="center"/>
      <protection/>
    </xf>
    <xf numFmtId="37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64" fontId="1" fillId="2" borderId="1">
      <alignment/>
      <protection/>
    </xf>
    <xf numFmtId="164" fontId="1" fillId="2" borderId="2">
      <alignment/>
      <protection/>
    </xf>
    <xf numFmtId="164" fontId="1" fillId="0" borderId="3">
      <alignment/>
      <protection/>
    </xf>
    <xf numFmtId="169" fontId="3" fillId="0" borderId="0">
      <alignment/>
      <protection/>
    </xf>
  </cellStyleXfs>
  <cellXfs count="90">
    <xf numFmtId="0" fontId="0" fillId="0" borderId="0" xfId="0" applyAlignment="1">
      <alignment/>
    </xf>
    <xf numFmtId="0" fontId="5" fillId="0" borderId="0" xfId="26">
      <alignment/>
      <protection/>
    </xf>
    <xf numFmtId="2" fontId="5" fillId="0" borderId="0" xfId="26" applyNumberFormat="1">
      <alignment/>
      <protection/>
    </xf>
    <xf numFmtId="164" fontId="5" fillId="0" borderId="0" xfId="20" applyNumberFormat="1" applyAlignment="1">
      <alignment/>
    </xf>
    <xf numFmtId="49" fontId="5" fillId="0" borderId="0" xfId="26" applyNumberFormat="1">
      <alignment/>
      <protection/>
    </xf>
    <xf numFmtId="0" fontId="5" fillId="0" borderId="0" xfId="26" applyAlignment="1">
      <alignment horizontal="center"/>
      <protection/>
    </xf>
    <xf numFmtId="0" fontId="1" fillId="0" borderId="0" xfId="26" applyFont="1">
      <alignment/>
      <protection/>
    </xf>
    <xf numFmtId="168" fontId="5" fillId="0" borderId="0" xfId="26" applyNumberFormat="1">
      <alignment/>
      <protection/>
    </xf>
    <xf numFmtId="165" fontId="5" fillId="0" borderId="0" xfId="26" applyNumberFormat="1">
      <alignment/>
      <protection/>
    </xf>
    <xf numFmtId="0" fontId="1" fillId="0" borderId="4" xfId="26" applyFont="1" applyBorder="1" applyAlignment="1">
      <alignment horizontal="center"/>
      <protection/>
    </xf>
    <xf numFmtId="0" fontId="1" fillId="0" borderId="5" xfId="26" applyFont="1" applyBorder="1" applyAlignment="1">
      <alignment horizontal="center"/>
      <protection/>
    </xf>
    <xf numFmtId="49" fontId="5" fillId="0" borderId="0" xfId="26" applyNumberFormat="1" applyAlignment="1">
      <alignment horizontal="right"/>
      <protection/>
    </xf>
    <xf numFmtId="0" fontId="1" fillId="0" borderId="6" xfId="26" applyFont="1" applyBorder="1" applyAlignment="1" quotePrefix="1">
      <alignment horizontal="center"/>
      <protection/>
    </xf>
    <xf numFmtId="0" fontId="1" fillId="0" borderId="0" xfId="26" applyFont="1" applyBorder="1" applyAlignment="1" quotePrefix="1">
      <alignment horizontal="center"/>
      <protection/>
    </xf>
    <xf numFmtId="0" fontId="1" fillId="0" borderId="7" xfId="26" applyFont="1" applyBorder="1" applyAlignment="1" quotePrefix="1">
      <alignment horizontal="center"/>
      <protection/>
    </xf>
    <xf numFmtId="0" fontId="5" fillId="0" borderId="6" xfId="26" applyBorder="1" applyAlignment="1">
      <alignment horizontal="center"/>
      <protection/>
    </xf>
    <xf numFmtId="17" fontId="5" fillId="0" borderId="0" xfId="26" applyNumberFormat="1">
      <alignment/>
      <protection/>
    </xf>
    <xf numFmtId="0" fontId="1" fillId="0" borderId="8" xfId="26" applyFont="1" applyBorder="1" applyAlignment="1">
      <alignment horizontal="center"/>
      <protection/>
    </xf>
    <xf numFmtId="0" fontId="1" fillId="0" borderId="8" xfId="26" applyFont="1" applyBorder="1" applyAlignment="1" quotePrefix="1">
      <alignment horizontal="center"/>
      <protection/>
    </xf>
    <xf numFmtId="6" fontId="5" fillId="0" borderId="0" xfId="26" applyNumberFormat="1">
      <alignment/>
      <protection/>
    </xf>
    <xf numFmtId="0" fontId="1" fillId="0" borderId="6" xfId="26" applyFont="1" applyBorder="1" applyAlignment="1">
      <alignment horizontal="center"/>
      <protection/>
    </xf>
    <xf numFmtId="0" fontId="1" fillId="0" borderId="0" xfId="26" applyFont="1" applyBorder="1" applyAlignment="1">
      <alignment horizontal="center"/>
      <protection/>
    </xf>
    <xf numFmtId="0" fontId="1" fillId="0" borderId="7" xfId="26" applyFont="1" applyBorder="1" applyAlignment="1">
      <alignment horizontal="center"/>
      <protection/>
    </xf>
    <xf numFmtId="0" fontId="5" fillId="0" borderId="9" xfId="26" applyBorder="1" applyAlignment="1">
      <alignment horizontal="center"/>
      <protection/>
    </xf>
    <xf numFmtId="165" fontId="5" fillId="0" borderId="0" xfId="26" applyNumberFormat="1" applyBorder="1">
      <alignment/>
      <protection/>
    </xf>
    <xf numFmtId="6" fontId="5" fillId="0" borderId="0" xfId="26" applyNumberFormat="1" applyBorder="1">
      <alignment/>
      <protection/>
    </xf>
    <xf numFmtId="5" fontId="7" fillId="0" borderId="7" xfId="26" applyNumberFormat="1" applyFont="1" applyBorder="1" applyAlignment="1">
      <alignment horizontal="center"/>
      <protection/>
    </xf>
    <xf numFmtId="49" fontId="5" fillId="0" borderId="0" xfId="27" applyNumberFormat="1" applyFont="1" applyAlignment="1">
      <alignment/>
    </xf>
    <xf numFmtId="0" fontId="1" fillId="0" borderId="10" xfId="26" applyFont="1" applyBorder="1" applyAlignment="1">
      <alignment horizontal="center"/>
      <protection/>
    </xf>
    <xf numFmtId="0" fontId="1" fillId="0" borderId="3" xfId="26" applyFont="1" applyBorder="1" applyAlignment="1">
      <alignment horizontal="center"/>
      <protection/>
    </xf>
    <xf numFmtId="167" fontId="1" fillId="0" borderId="11" xfId="27" applyNumberFormat="1" applyFont="1" applyBorder="1" applyAlignment="1">
      <alignment horizontal="center"/>
    </xf>
    <xf numFmtId="0" fontId="5" fillId="0" borderId="3" xfId="26" applyBorder="1">
      <alignment/>
      <protection/>
    </xf>
    <xf numFmtId="167" fontId="5" fillId="0" borderId="11" xfId="27" applyNumberFormat="1" applyFont="1" applyBorder="1" applyAlignment="1">
      <alignment/>
    </xf>
    <xf numFmtId="0" fontId="5" fillId="0" borderId="6" xfId="26" applyBorder="1" applyAlignment="1" quotePrefix="1">
      <alignment horizontal="center"/>
      <protection/>
    </xf>
    <xf numFmtId="10" fontId="5" fillId="0" borderId="0" xfId="26" applyNumberFormat="1" applyBorder="1" applyAlignment="1">
      <alignment horizontal="center"/>
      <protection/>
    </xf>
    <xf numFmtId="0" fontId="5" fillId="0" borderId="0" xfId="26" applyFont="1" applyAlignment="1" quotePrefix="1">
      <alignment horizontal="left"/>
      <protection/>
    </xf>
    <xf numFmtId="6" fontId="1" fillId="0" borderId="4" xfId="26" applyNumberFormat="1" applyFont="1" applyBorder="1" applyAlignment="1">
      <alignment horizontal="center"/>
      <protection/>
    </xf>
    <xf numFmtId="6" fontId="1" fillId="0" borderId="5" xfId="26" applyNumberFormat="1" applyFont="1" applyBorder="1" applyAlignment="1" quotePrefix="1">
      <alignment horizontal="center"/>
      <protection/>
    </xf>
    <xf numFmtId="6" fontId="1" fillId="0" borderId="10" xfId="26" applyNumberFormat="1" applyFont="1" applyBorder="1" applyAlignment="1">
      <alignment horizontal="center"/>
      <protection/>
    </xf>
    <xf numFmtId="6" fontId="1" fillId="0" borderId="11" xfId="26" applyNumberFormat="1" applyFont="1" applyBorder="1" applyAlignment="1" quotePrefix="1">
      <alignment horizontal="center"/>
      <protection/>
    </xf>
    <xf numFmtId="6" fontId="5" fillId="0" borderId="7" xfId="26" applyNumberFormat="1" applyBorder="1">
      <alignment/>
      <protection/>
    </xf>
    <xf numFmtId="0" fontId="5" fillId="0" borderId="6" xfId="26" applyBorder="1">
      <alignment/>
      <protection/>
    </xf>
    <xf numFmtId="0" fontId="5" fillId="0" borderId="7" xfId="26" applyBorder="1">
      <alignment/>
      <protection/>
    </xf>
    <xf numFmtId="49" fontId="5" fillId="0" borderId="0" xfId="26" applyNumberFormat="1" applyAlignment="1">
      <alignment/>
      <protection/>
    </xf>
    <xf numFmtId="0" fontId="5" fillId="0" borderId="0" xfId="26" applyFont="1">
      <alignment/>
      <protection/>
    </xf>
    <xf numFmtId="49" fontId="1" fillId="0" borderId="0" xfId="26" applyNumberFormat="1" applyFont="1" applyBorder="1" applyAlignment="1" quotePrefix="1">
      <alignment horizontal="center"/>
      <protection/>
    </xf>
    <xf numFmtId="49" fontId="5" fillId="0" borderId="0" xfId="26" applyNumberFormat="1" applyFont="1" applyBorder="1" applyAlignment="1">
      <alignment horizontal="center"/>
      <protection/>
    </xf>
    <xf numFmtId="49" fontId="5" fillId="0" borderId="0" xfId="26" applyNumberFormat="1" applyBorder="1">
      <alignment/>
      <protection/>
    </xf>
    <xf numFmtId="0" fontId="5" fillId="0" borderId="0" xfId="26" applyBorder="1">
      <alignment/>
      <protection/>
    </xf>
    <xf numFmtId="0" fontId="5" fillId="0" borderId="12" xfId="26" applyBorder="1" applyAlignment="1">
      <alignment horizontal="center"/>
      <protection/>
    </xf>
    <xf numFmtId="0" fontId="5" fillId="0" borderId="12" xfId="26" applyBorder="1">
      <alignment/>
      <protection/>
    </xf>
    <xf numFmtId="0" fontId="5" fillId="0" borderId="13" xfId="26" applyBorder="1">
      <alignment/>
      <protection/>
    </xf>
    <xf numFmtId="164" fontId="5" fillId="0" borderId="0" xfId="20" applyNumberFormat="1" applyAlignment="1">
      <alignment horizontal="center"/>
    </xf>
    <xf numFmtId="8" fontId="5" fillId="0" borderId="0" xfId="26" applyNumberFormat="1" applyAlignment="1">
      <alignment horizontal="center"/>
      <protection/>
    </xf>
    <xf numFmtId="44" fontId="5" fillId="0" borderId="0" xfId="22" applyAlignment="1">
      <alignment/>
    </xf>
    <xf numFmtId="0" fontId="5" fillId="0" borderId="9" xfId="26" applyBorder="1">
      <alignment/>
      <protection/>
    </xf>
    <xf numFmtId="0" fontId="1" fillId="0" borderId="0" xfId="26" applyFont="1" applyAlignment="1" quotePrefix="1">
      <alignment horizontal="left"/>
      <protection/>
    </xf>
    <xf numFmtId="17" fontId="1" fillId="0" borderId="0" xfId="26" applyNumberFormat="1" applyFont="1" applyAlignment="1" quotePrefix="1">
      <alignment horizontal="left"/>
      <protection/>
    </xf>
    <xf numFmtId="6" fontId="5" fillId="0" borderId="7" xfId="26" applyNumberFormat="1" applyFont="1" applyBorder="1" applyAlignment="1">
      <alignment horizontal="center"/>
      <protection/>
    </xf>
    <xf numFmtId="0" fontId="5" fillId="0" borderId="6" xfId="26" applyFont="1" applyBorder="1" applyAlignment="1" quotePrefix="1">
      <alignment horizontal="left"/>
      <protection/>
    </xf>
    <xf numFmtId="6" fontId="5" fillId="0" borderId="13" xfId="26" applyNumberFormat="1" applyBorder="1">
      <alignment/>
      <protection/>
    </xf>
    <xf numFmtId="0" fontId="5" fillId="0" borderId="0" xfId="26" applyFont="1" applyBorder="1" applyAlignment="1" quotePrefix="1">
      <alignment horizontal="left"/>
      <protection/>
    </xf>
    <xf numFmtId="165" fontId="5" fillId="0" borderId="0" xfId="26" applyNumberFormat="1" applyFont="1" applyBorder="1">
      <alignment/>
      <protection/>
    </xf>
    <xf numFmtId="6" fontId="5" fillId="0" borderId="7" xfId="26" applyNumberFormat="1" applyBorder="1" applyAlignment="1">
      <alignment horizontal="center"/>
      <protection/>
    </xf>
    <xf numFmtId="165" fontId="5" fillId="0" borderId="7" xfId="26" applyNumberFormat="1" applyBorder="1" applyAlignment="1">
      <alignment horizontal="center"/>
      <protection/>
    </xf>
    <xf numFmtId="6" fontId="5" fillId="0" borderId="6" xfId="26" applyNumberFormat="1" applyBorder="1" applyAlignment="1">
      <alignment horizontal="center"/>
      <protection/>
    </xf>
    <xf numFmtId="0" fontId="5" fillId="0" borderId="7" xfId="26" applyBorder="1" applyAlignment="1">
      <alignment horizontal="center"/>
      <protection/>
    </xf>
    <xf numFmtId="5" fontId="5" fillId="0" borderId="9" xfId="26" applyNumberFormat="1" applyBorder="1" applyAlignment="1">
      <alignment horizontal="center"/>
      <protection/>
    </xf>
    <xf numFmtId="5" fontId="5" fillId="0" borderId="13" xfId="26" applyNumberFormat="1" applyBorder="1" applyAlignment="1">
      <alignment horizontal="center"/>
      <protection/>
    </xf>
    <xf numFmtId="0" fontId="6" fillId="0" borderId="0" xfId="26" applyFont="1">
      <alignment/>
      <protection/>
    </xf>
    <xf numFmtId="0" fontId="1" fillId="0" borderId="11" xfId="26" applyFont="1" applyBorder="1" applyAlignment="1">
      <alignment horizontal="center"/>
      <protection/>
    </xf>
    <xf numFmtId="0" fontId="5" fillId="0" borderId="7" xfId="26" applyFont="1" applyBorder="1" applyAlignment="1" quotePrefix="1">
      <alignment horizontal="center"/>
      <protection/>
    </xf>
    <xf numFmtId="0" fontId="5" fillId="0" borderId="9" xfId="26" applyFont="1" applyBorder="1" applyAlignment="1">
      <alignment horizontal="center"/>
      <protection/>
    </xf>
    <xf numFmtId="10" fontId="5" fillId="0" borderId="12" xfId="27" applyNumberFormat="1" applyBorder="1" applyAlignment="1">
      <alignment horizontal="center"/>
    </xf>
    <xf numFmtId="0" fontId="5" fillId="0" borderId="13" xfId="26" applyFont="1" applyBorder="1" applyAlignment="1">
      <alignment horizontal="center"/>
      <protection/>
    </xf>
    <xf numFmtId="0" fontId="5" fillId="0" borderId="10" xfId="26" applyBorder="1">
      <alignment/>
      <protection/>
    </xf>
    <xf numFmtId="0" fontId="5" fillId="0" borderId="11" xfId="26" applyBorder="1">
      <alignment/>
      <protection/>
    </xf>
    <xf numFmtId="0" fontId="5" fillId="0" borderId="6" xfId="26" applyFont="1" applyBorder="1" applyAlignment="1">
      <alignment horizontal="center"/>
      <protection/>
    </xf>
    <xf numFmtId="165" fontId="5" fillId="0" borderId="13" xfId="26" applyNumberFormat="1" applyBorder="1" applyAlignment="1">
      <alignment horizontal="center"/>
      <protection/>
    </xf>
    <xf numFmtId="0" fontId="5" fillId="0" borderId="6" xfId="26" applyFont="1" applyBorder="1" applyAlignment="1" quotePrefix="1">
      <alignment horizontal="center"/>
      <protection/>
    </xf>
    <xf numFmtId="165" fontId="5" fillId="0" borderId="0" xfId="26" applyNumberFormat="1" applyAlignment="1">
      <alignment horizontal="center"/>
      <protection/>
    </xf>
    <xf numFmtId="0" fontId="1" fillId="0" borderId="9" xfId="26" applyFont="1" applyBorder="1" applyAlignment="1">
      <alignment horizontal="center"/>
      <protection/>
    </xf>
    <xf numFmtId="0" fontId="1" fillId="0" borderId="10" xfId="26" applyFont="1" applyBorder="1" applyAlignment="1" quotePrefix="1">
      <alignment horizontal="center"/>
      <protection/>
    </xf>
    <xf numFmtId="0" fontId="1" fillId="0" borderId="3" xfId="26" applyFont="1" applyBorder="1" applyAlignment="1" quotePrefix="1">
      <alignment horizontal="center"/>
      <protection/>
    </xf>
    <xf numFmtId="0" fontId="1" fillId="0" borderId="11" xfId="26" applyFont="1" applyBorder="1" applyAlignment="1" quotePrefix="1">
      <alignment horizontal="center"/>
      <protection/>
    </xf>
    <xf numFmtId="49" fontId="6" fillId="0" borderId="0" xfId="26" applyNumberFormat="1" applyFont="1" applyAlignment="1" quotePrefix="1">
      <alignment horizontal="center"/>
      <protection/>
    </xf>
    <xf numFmtId="49" fontId="6" fillId="0" borderId="0" xfId="26" applyNumberFormat="1" applyFont="1" applyAlignment="1">
      <alignment horizontal="center"/>
      <protection/>
    </xf>
    <xf numFmtId="0" fontId="1" fillId="0" borderId="10" xfId="26" applyFont="1" applyBorder="1" applyAlignment="1">
      <alignment horizontal="center"/>
      <protection/>
    </xf>
    <xf numFmtId="0" fontId="1" fillId="0" borderId="3" xfId="26" applyFont="1" applyBorder="1" applyAlignment="1">
      <alignment horizontal="center"/>
      <protection/>
    </xf>
    <xf numFmtId="0" fontId="1" fillId="0" borderId="11" xfId="26" applyFont="1" applyBorder="1" applyAlignment="1">
      <alignment horizontal="center"/>
      <protection/>
    </xf>
  </cellXfs>
  <cellStyles count="18">
    <cellStyle name="Normal" xfId="0"/>
    <cellStyle name="8pt bold" xfId="15"/>
    <cellStyle name="8pt bold comma" xfId="16"/>
    <cellStyle name="8pt bold red" xfId="17"/>
    <cellStyle name="arial 9" xfId="18"/>
    <cellStyle name="BLACK ITAL" xfId="19"/>
    <cellStyle name="Comma" xfId="20"/>
    <cellStyle name="Comma [0]" xfId="21"/>
    <cellStyle name="Currency" xfId="22"/>
    <cellStyle name="Currency [0]" xfId="23"/>
    <cellStyle name="NORM ARIEL 9 #" xfId="24"/>
    <cellStyle name="Norm-9 Ariel" xfId="25"/>
    <cellStyle name="Normal_SRF_PWTF workbook" xfId="26"/>
    <cellStyle name="Percent" xfId="27"/>
    <cellStyle name="Subno" xfId="28"/>
    <cellStyle name="SUBTOTAL" xfId="29"/>
    <cellStyle name="SUBTOTAL APP" xfId="30"/>
    <cellStyle name="THOUSANDS FORMA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8"/>
  <sheetViews>
    <sheetView tabSelected="1" zoomScaleSheetLayoutView="100" workbookViewId="0" topLeftCell="A1">
      <selection activeCell="A28" sqref="A28"/>
    </sheetView>
  </sheetViews>
  <sheetFormatPr defaultColWidth="9.140625" defaultRowHeight="12.75"/>
  <cols>
    <col min="1" max="1" width="17.28125" style="1" customWidth="1"/>
    <col min="2" max="2" width="18.140625" style="1" customWidth="1"/>
    <col min="3" max="3" width="15.8515625" style="1" customWidth="1"/>
    <col min="4" max="4" width="14.57421875" style="4" customWidth="1"/>
    <col min="5" max="5" width="10.00390625" style="5" customWidth="1"/>
    <col min="6" max="6" width="9.8515625" style="5" customWidth="1"/>
    <col min="7" max="7" width="12.8515625" style="1" bestFit="1" customWidth="1"/>
    <col min="8" max="8" width="15.421875" style="1" customWidth="1"/>
    <col min="9" max="9" width="13.140625" style="2" customWidth="1"/>
    <col min="10" max="10" width="11.28125" style="1" customWidth="1"/>
    <col min="11" max="11" width="10.421875" style="3" customWidth="1"/>
    <col min="12" max="12" width="13.00390625" style="1" customWidth="1"/>
    <col min="13" max="13" width="9.8515625" style="1" bestFit="1" customWidth="1"/>
    <col min="14" max="14" width="12.421875" style="1" bestFit="1" customWidth="1"/>
    <col min="15" max="15" width="11.57421875" style="1" customWidth="1"/>
    <col min="16" max="17" width="11.421875" style="1" bestFit="1" customWidth="1"/>
    <col min="18" max="16384" width="8.00390625" style="1" customWidth="1"/>
  </cols>
  <sheetData>
    <row r="1" ht="11.25"/>
    <row r="2" spans="1:8" ht="12.75">
      <c r="A2" s="85" t="s">
        <v>19</v>
      </c>
      <c r="B2" s="86"/>
      <c r="C2" s="86"/>
      <c r="D2" s="86"/>
      <c r="E2" s="86"/>
      <c r="F2" s="86"/>
      <c r="G2" s="86"/>
      <c r="H2" s="86"/>
    </row>
    <row r="3" spans="1:8" ht="12.75">
      <c r="A3" s="86" t="s">
        <v>0</v>
      </c>
      <c r="B3" s="86"/>
      <c r="C3" s="86"/>
      <c r="D3" s="86"/>
      <c r="E3" s="86"/>
      <c r="F3" s="86"/>
      <c r="G3" s="86"/>
      <c r="H3" s="86"/>
    </row>
    <row r="4" spans="3:14" ht="12.75">
      <c r="C4" s="69" t="s">
        <v>21</v>
      </c>
      <c r="J4" s="6"/>
      <c r="N4" s="7"/>
    </row>
    <row r="5" spans="6:14" ht="11.25">
      <c r="F5" s="80"/>
      <c r="G5" s="19"/>
      <c r="H5" s="19"/>
      <c r="N5" s="8"/>
    </row>
    <row r="6" ht="11.25"/>
    <row r="7" spans="1:14" ht="11.25">
      <c r="A7" s="28" t="s">
        <v>1</v>
      </c>
      <c r="B7" s="70" t="s">
        <v>2</v>
      </c>
      <c r="E7" s="82" t="s">
        <v>3</v>
      </c>
      <c r="F7" s="83"/>
      <c r="G7" s="83"/>
      <c r="H7" s="84"/>
      <c r="I7" s="11"/>
      <c r="J7" s="3"/>
      <c r="L7" s="8"/>
      <c r="M7" s="8"/>
      <c r="N7" s="8"/>
    </row>
    <row r="8" spans="1:14" ht="11.25">
      <c r="A8" s="75"/>
      <c r="B8" s="76"/>
      <c r="C8" s="56"/>
      <c r="E8" s="12"/>
      <c r="F8" s="13"/>
      <c r="G8" s="13"/>
      <c r="H8" s="14"/>
      <c r="I8" s="11"/>
      <c r="J8" s="3"/>
      <c r="L8" s="8"/>
      <c r="M8" s="8"/>
      <c r="N8" s="8"/>
    </row>
    <row r="9" spans="1:14" ht="11.25">
      <c r="A9" s="77" t="s">
        <v>4</v>
      </c>
      <c r="B9" s="64">
        <f>SUM(B10:B11)</f>
        <v>14085238</v>
      </c>
      <c r="C9" s="57"/>
      <c r="E9" s="9" t="s">
        <v>5</v>
      </c>
      <c r="F9" s="17" t="s">
        <v>6</v>
      </c>
      <c r="G9" s="18" t="s">
        <v>7</v>
      </c>
      <c r="H9" s="10" t="s">
        <v>8</v>
      </c>
      <c r="I9" s="11"/>
      <c r="J9" s="3"/>
      <c r="L9" s="8"/>
      <c r="M9" s="8"/>
      <c r="N9" s="8"/>
    </row>
    <row r="10" spans="1:14" ht="11.25">
      <c r="A10" s="15">
        <v>2007</v>
      </c>
      <c r="B10" s="64">
        <v>6085238</v>
      </c>
      <c r="C10" s="16"/>
      <c r="E10" s="20"/>
      <c r="F10" s="21"/>
      <c r="G10" s="13"/>
      <c r="H10" s="22"/>
      <c r="I10" s="11"/>
      <c r="L10" s="8"/>
      <c r="M10" s="8"/>
      <c r="N10" s="8"/>
    </row>
    <row r="11" spans="1:14" ht="11.25">
      <c r="A11" s="23">
        <v>2008</v>
      </c>
      <c r="B11" s="78">
        <v>8000000</v>
      </c>
      <c r="E11" s="15">
        <v>2007</v>
      </c>
      <c r="F11" s="62">
        <v>0</v>
      </c>
      <c r="G11" s="25">
        <f>-PMT(B17,40,B10*1.01)</f>
        <v>350855.90664680843</v>
      </c>
      <c r="H11" s="26">
        <f aca="true" t="shared" si="0" ref="H11:H49">+F11-G11</f>
        <v>-350855.90664680843</v>
      </c>
      <c r="I11" s="11"/>
      <c r="J11" s="3"/>
      <c r="L11" s="8"/>
      <c r="M11" s="8"/>
      <c r="N11" s="8"/>
    </row>
    <row r="12" spans="5:14" ht="11.25">
      <c r="E12" s="15">
        <f>+E11+1</f>
        <v>2008</v>
      </c>
      <c r="F12" s="24">
        <v>0</v>
      </c>
      <c r="G12" s="25">
        <f>G11+PMT(B18,40,-B11*1.01)</f>
        <v>821743.4488683713</v>
      </c>
      <c r="H12" s="26">
        <f t="shared" si="0"/>
        <v>-821743.4488683713</v>
      </c>
      <c r="I12" s="11"/>
      <c r="J12" s="3"/>
      <c r="L12" s="8"/>
      <c r="M12" s="8"/>
      <c r="N12" s="8"/>
    </row>
    <row r="13" spans="4:14" ht="11.25">
      <c r="D13" s="27"/>
      <c r="E13" s="15">
        <f aca="true" t="shared" si="1" ref="E13:E48">+E12+1</f>
        <v>2009</v>
      </c>
      <c r="F13" s="24">
        <f>(PMT(B16/2,38,-B9))*2</f>
        <v>986527.4212698401</v>
      </c>
      <c r="G13" s="25">
        <f aca="true" t="shared" si="2" ref="G13:G50">G12</f>
        <v>821743.4488683713</v>
      </c>
      <c r="H13" s="26">
        <f t="shared" si="0"/>
        <v>164783.97240146878</v>
      </c>
      <c r="I13" s="11"/>
      <c r="J13" s="3"/>
      <c r="L13" s="8"/>
      <c r="M13" s="8"/>
      <c r="N13" s="8"/>
    </row>
    <row r="14" spans="1:14" ht="11.25">
      <c r="A14" s="28" t="s">
        <v>9</v>
      </c>
      <c r="B14" s="29" t="s">
        <v>10</v>
      </c>
      <c r="C14" s="30" t="s">
        <v>11</v>
      </c>
      <c r="D14" s="27"/>
      <c r="E14" s="15">
        <f t="shared" si="1"/>
        <v>2010</v>
      </c>
      <c r="F14" s="24">
        <f aca="true" t="shared" si="3" ref="F14:F31">F13</f>
        <v>986527.4212698401</v>
      </c>
      <c r="G14" s="25">
        <f t="shared" si="2"/>
        <v>821743.4488683713</v>
      </c>
      <c r="H14" s="26">
        <f t="shared" si="0"/>
        <v>164783.97240146878</v>
      </c>
      <c r="I14" s="11"/>
      <c r="J14" s="3"/>
      <c r="L14" s="8"/>
      <c r="M14" s="8"/>
      <c r="N14" s="8"/>
    </row>
    <row r="15" spans="1:14" ht="11.25">
      <c r="A15" s="28"/>
      <c r="B15" s="31"/>
      <c r="C15" s="32"/>
      <c r="E15" s="15">
        <f t="shared" si="1"/>
        <v>2011</v>
      </c>
      <c r="F15" s="24">
        <f t="shared" si="3"/>
        <v>986527.4212698401</v>
      </c>
      <c r="G15" s="25">
        <f t="shared" si="2"/>
        <v>821743.4488683713</v>
      </c>
      <c r="H15" s="26">
        <f t="shared" si="0"/>
        <v>164783.97240146878</v>
      </c>
      <c r="I15" s="11"/>
      <c r="J15" s="3"/>
      <c r="L15" s="8"/>
      <c r="M15" s="8"/>
      <c r="N15" s="8"/>
    </row>
    <row r="16" spans="1:14" ht="11.25">
      <c r="A16" s="33" t="s">
        <v>6</v>
      </c>
      <c r="B16" s="34">
        <v>0.031</v>
      </c>
      <c r="C16" s="63" t="s">
        <v>12</v>
      </c>
      <c r="E16" s="15">
        <f t="shared" si="1"/>
        <v>2012</v>
      </c>
      <c r="F16" s="24">
        <f t="shared" si="3"/>
        <v>986527.4212698401</v>
      </c>
      <c r="G16" s="25">
        <f t="shared" si="2"/>
        <v>821743.4488683713</v>
      </c>
      <c r="H16" s="26">
        <f t="shared" si="0"/>
        <v>164783.97240146878</v>
      </c>
      <c r="I16" s="11"/>
      <c r="J16" s="3"/>
      <c r="L16" s="8"/>
      <c r="M16" s="8"/>
      <c r="N16" s="8"/>
    </row>
    <row r="17" spans="1:14" ht="11.25">
      <c r="A17" s="79" t="s">
        <v>24</v>
      </c>
      <c r="B17" s="34">
        <v>0.0485</v>
      </c>
      <c r="C17" s="71" t="s">
        <v>20</v>
      </c>
      <c r="E17" s="15">
        <f t="shared" si="1"/>
        <v>2013</v>
      </c>
      <c r="F17" s="24">
        <f t="shared" si="3"/>
        <v>986527.4212698401</v>
      </c>
      <c r="G17" s="25">
        <f t="shared" si="2"/>
        <v>821743.4488683713</v>
      </c>
      <c r="H17" s="26">
        <f t="shared" si="0"/>
        <v>164783.97240146878</v>
      </c>
      <c r="I17" s="11"/>
      <c r="J17" s="3"/>
      <c r="L17" s="8"/>
      <c r="M17" s="8"/>
      <c r="N17" s="8"/>
    </row>
    <row r="18" spans="1:14" ht="11.25">
      <c r="A18" s="72" t="s">
        <v>23</v>
      </c>
      <c r="B18" s="73">
        <v>0.05</v>
      </c>
      <c r="C18" s="74" t="s">
        <v>20</v>
      </c>
      <c r="E18" s="15">
        <f t="shared" si="1"/>
        <v>2014</v>
      </c>
      <c r="F18" s="24">
        <f t="shared" si="3"/>
        <v>986527.4212698401</v>
      </c>
      <c r="G18" s="25">
        <f t="shared" si="2"/>
        <v>821743.4488683713</v>
      </c>
      <c r="H18" s="26">
        <f t="shared" si="0"/>
        <v>164783.97240146878</v>
      </c>
      <c r="I18" s="11"/>
      <c r="J18" s="3"/>
      <c r="L18" s="8"/>
      <c r="M18" s="8"/>
      <c r="N18" s="8"/>
    </row>
    <row r="19" spans="5:14" ht="11.25">
      <c r="E19" s="15">
        <f t="shared" si="1"/>
        <v>2015</v>
      </c>
      <c r="F19" s="24">
        <f t="shared" si="3"/>
        <v>986527.4212698401</v>
      </c>
      <c r="G19" s="25">
        <f t="shared" si="2"/>
        <v>821743.4488683713</v>
      </c>
      <c r="H19" s="26">
        <f t="shared" si="0"/>
        <v>164783.97240146878</v>
      </c>
      <c r="I19" s="11"/>
      <c r="J19" s="3"/>
      <c r="L19" s="8"/>
      <c r="M19" s="8"/>
      <c r="N19" s="8"/>
    </row>
    <row r="20" spans="5:14" ht="11.25">
      <c r="E20" s="15">
        <f t="shared" si="1"/>
        <v>2016</v>
      </c>
      <c r="F20" s="24">
        <f t="shared" si="3"/>
        <v>986527.4212698401</v>
      </c>
      <c r="G20" s="25">
        <f t="shared" si="2"/>
        <v>821743.4488683713</v>
      </c>
      <c r="H20" s="26">
        <f t="shared" si="0"/>
        <v>164783.97240146878</v>
      </c>
      <c r="I20" s="11"/>
      <c r="J20" s="3"/>
      <c r="L20" s="8"/>
      <c r="M20" s="8"/>
      <c r="N20" s="8"/>
    </row>
    <row r="21" spans="5:14" ht="11.25">
      <c r="E21" s="15">
        <f t="shared" si="1"/>
        <v>2017</v>
      </c>
      <c r="F21" s="24">
        <f t="shared" si="3"/>
        <v>986527.4212698401</v>
      </c>
      <c r="G21" s="25">
        <f t="shared" si="2"/>
        <v>821743.4488683713</v>
      </c>
      <c r="H21" s="26">
        <f t="shared" si="0"/>
        <v>164783.97240146878</v>
      </c>
      <c r="I21" s="11"/>
      <c r="J21" s="3"/>
      <c r="L21" s="8"/>
      <c r="M21" s="8"/>
      <c r="N21" s="8"/>
    </row>
    <row r="22" spans="5:14" ht="11.25">
      <c r="E22" s="15">
        <f t="shared" si="1"/>
        <v>2018</v>
      </c>
      <c r="F22" s="24">
        <f t="shared" si="3"/>
        <v>986527.4212698401</v>
      </c>
      <c r="G22" s="25">
        <f t="shared" si="2"/>
        <v>821743.4488683713</v>
      </c>
      <c r="H22" s="26">
        <f t="shared" si="0"/>
        <v>164783.97240146878</v>
      </c>
      <c r="I22" s="11"/>
      <c r="J22" s="3"/>
      <c r="L22" s="8"/>
      <c r="M22" s="8"/>
      <c r="N22" s="8"/>
    </row>
    <row r="23" spans="1:14" ht="11.25">
      <c r="A23" s="9" t="s">
        <v>13</v>
      </c>
      <c r="B23" s="36" t="s">
        <v>14</v>
      </c>
      <c r="C23" s="37" t="s">
        <v>22</v>
      </c>
      <c r="E23" s="15">
        <f t="shared" si="1"/>
        <v>2019</v>
      </c>
      <c r="F23" s="24">
        <f t="shared" si="3"/>
        <v>986527.4212698401</v>
      </c>
      <c r="G23" s="25">
        <f t="shared" si="2"/>
        <v>821743.4488683713</v>
      </c>
      <c r="H23" s="26">
        <f t="shared" si="0"/>
        <v>164783.97240146878</v>
      </c>
      <c r="I23" s="11"/>
      <c r="J23" s="3"/>
      <c r="L23" s="8"/>
      <c r="M23" s="8"/>
      <c r="N23" s="8"/>
    </row>
    <row r="24" spans="1:14" ht="11.25">
      <c r="A24" s="20"/>
      <c r="B24" s="38"/>
      <c r="C24" s="39"/>
      <c r="E24" s="15">
        <f t="shared" si="1"/>
        <v>2020</v>
      </c>
      <c r="F24" s="24">
        <f t="shared" si="3"/>
        <v>986527.4212698401</v>
      </c>
      <c r="G24" s="25">
        <f t="shared" si="2"/>
        <v>821743.4488683713</v>
      </c>
      <c r="H24" s="26">
        <f t="shared" si="0"/>
        <v>164783.97240146878</v>
      </c>
      <c r="I24" s="11"/>
      <c r="J24" s="3"/>
      <c r="L24" s="8"/>
      <c r="M24" s="8"/>
      <c r="N24" s="8"/>
    </row>
    <row r="25" spans="1:14" ht="11.25">
      <c r="A25" s="12" t="s">
        <v>6</v>
      </c>
      <c r="B25" s="65">
        <f>SUM(F11:F51)</f>
        <v>18744021.00412696</v>
      </c>
      <c r="C25" s="63">
        <f>NPV(0.0525,F11:F51)</f>
        <v>10546801.8623706</v>
      </c>
      <c r="E25" s="15">
        <f t="shared" si="1"/>
        <v>2021</v>
      </c>
      <c r="F25" s="24">
        <f t="shared" si="3"/>
        <v>986527.4212698401</v>
      </c>
      <c r="G25" s="25">
        <f t="shared" si="2"/>
        <v>821743.4488683713</v>
      </c>
      <c r="H25" s="26">
        <f t="shared" si="0"/>
        <v>164783.97240146878</v>
      </c>
      <c r="I25" s="11"/>
      <c r="J25" s="3"/>
      <c r="L25" s="8"/>
      <c r="M25" s="8"/>
      <c r="N25" s="8"/>
    </row>
    <row r="26" spans="1:14" ht="11.25">
      <c r="A26" s="12" t="s">
        <v>7</v>
      </c>
      <c r="B26" s="65">
        <f>SUM(G11:G51)</f>
        <v>32869737.954734858</v>
      </c>
      <c r="C26" s="63">
        <f>NPV(0.0525,G11:G51)</f>
        <v>13241052.980969002</v>
      </c>
      <c r="E26" s="15">
        <f t="shared" si="1"/>
        <v>2022</v>
      </c>
      <c r="F26" s="24">
        <f t="shared" si="3"/>
        <v>986527.4212698401</v>
      </c>
      <c r="G26" s="25">
        <f t="shared" si="2"/>
        <v>821743.4488683713</v>
      </c>
      <c r="H26" s="26">
        <f t="shared" si="0"/>
        <v>164783.97240146878</v>
      </c>
      <c r="I26" s="11"/>
      <c r="J26" s="3"/>
      <c r="L26" s="8"/>
      <c r="M26" s="8"/>
      <c r="N26" s="8"/>
    </row>
    <row r="27" spans="1:14" ht="11.25">
      <c r="A27" s="41"/>
      <c r="B27" s="15"/>
      <c r="C27" s="66"/>
      <c r="E27" s="15">
        <f t="shared" si="1"/>
        <v>2023</v>
      </c>
      <c r="F27" s="24">
        <f t="shared" si="3"/>
        <v>986527.4212698401</v>
      </c>
      <c r="G27" s="25">
        <f t="shared" si="2"/>
        <v>821743.4488683713</v>
      </c>
      <c r="H27" s="26">
        <f t="shared" si="0"/>
        <v>164783.97240146878</v>
      </c>
      <c r="I27" s="11"/>
      <c r="L27" s="8"/>
      <c r="M27" s="8"/>
      <c r="N27" s="8"/>
    </row>
    <row r="28" spans="1:14" ht="11.25">
      <c r="A28" s="81" t="s">
        <v>8</v>
      </c>
      <c r="B28" s="67">
        <f>+B25-B26</f>
        <v>-14125716.9506079</v>
      </c>
      <c r="C28" s="68">
        <f>+C25-C26</f>
        <v>-2694251.1185984015</v>
      </c>
      <c r="D28" s="43"/>
      <c r="E28" s="15">
        <f t="shared" si="1"/>
        <v>2024</v>
      </c>
      <c r="F28" s="24">
        <f t="shared" si="3"/>
        <v>986527.4212698401</v>
      </c>
      <c r="G28" s="25">
        <f t="shared" si="2"/>
        <v>821743.4488683713</v>
      </c>
      <c r="H28" s="26">
        <f t="shared" si="0"/>
        <v>164783.97240146878</v>
      </c>
      <c r="I28" s="11"/>
      <c r="L28" s="8"/>
      <c r="M28" s="8"/>
      <c r="N28" s="8"/>
    </row>
    <row r="29" spans="5:14" ht="11.25">
      <c r="E29" s="15">
        <f t="shared" si="1"/>
        <v>2025</v>
      </c>
      <c r="F29" s="24">
        <f t="shared" si="3"/>
        <v>986527.4212698401</v>
      </c>
      <c r="G29" s="25">
        <f t="shared" si="2"/>
        <v>821743.4488683713</v>
      </c>
      <c r="H29" s="26">
        <f t="shared" si="0"/>
        <v>164783.97240146878</v>
      </c>
      <c r="I29" s="11"/>
      <c r="L29" s="8"/>
      <c r="M29" s="8"/>
      <c r="N29" s="8"/>
    </row>
    <row r="30" spans="1:14" ht="11.25">
      <c r="A30" s="35" t="s">
        <v>25</v>
      </c>
      <c r="E30" s="15">
        <f t="shared" si="1"/>
        <v>2026</v>
      </c>
      <c r="F30" s="24">
        <f t="shared" si="3"/>
        <v>986527.4212698401</v>
      </c>
      <c r="G30" s="25">
        <f t="shared" si="2"/>
        <v>821743.4488683713</v>
      </c>
      <c r="H30" s="26">
        <f t="shared" si="0"/>
        <v>164783.97240146878</v>
      </c>
      <c r="I30" s="11"/>
      <c r="L30" s="8"/>
      <c r="M30" s="8"/>
      <c r="N30" s="8"/>
    </row>
    <row r="31" spans="5:14" ht="11.25">
      <c r="E31" s="15">
        <f t="shared" si="1"/>
        <v>2027</v>
      </c>
      <c r="F31" s="24">
        <f t="shared" si="3"/>
        <v>986527.4212698401</v>
      </c>
      <c r="G31" s="25">
        <f t="shared" si="2"/>
        <v>821743.4488683713</v>
      </c>
      <c r="H31" s="26">
        <f t="shared" si="0"/>
        <v>164783.97240146878</v>
      </c>
      <c r="I31" s="11"/>
      <c r="L31" s="8"/>
      <c r="M31" s="8"/>
      <c r="N31" s="8"/>
    </row>
    <row r="32" spans="2:14" ht="11.25">
      <c r="B32" s="44"/>
      <c r="E32" s="15">
        <f t="shared" si="1"/>
        <v>2028</v>
      </c>
      <c r="F32" s="25">
        <v>0</v>
      </c>
      <c r="G32" s="25">
        <f t="shared" si="2"/>
        <v>821743.4488683713</v>
      </c>
      <c r="H32" s="26">
        <f t="shared" si="0"/>
        <v>-821743.4488683713</v>
      </c>
      <c r="I32" s="11"/>
      <c r="L32" s="8"/>
      <c r="M32" s="8"/>
      <c r="N32" s="8"/>
    </row>
    <row r="33" spans="1:14" ht="11.25">
      <c r="A33" s="87" t="s">
        <v>16</v>
      </c>
      <c r="B33" s="88"/>
      <c r="C33" s="89"/>
      <c r="D33" s="45"/>
      <c r="E33" s="15">
        <f t="shared" si="1"/>
        <v>2029</v>
      </c>
      <c r="F33" s="25">
        <v>0</v>
      </c>
      <c r="G33" s="25">
        <f t="shared" si="2"/>
        <v>821743.4488683713</v>
      </c>
      <c r="H33" s="26">
        <f t="shared" si="0"/>
        <v>-821743.4488683713</v>
      </c>
      <c r="I33" s="11"/>
      <c r="L33" s="8"/>
      <c r="M33" s="8"/>
      <c r="N33" s="8"/>
    </row>
    <row r="34" spans="1:14" ht="11.25">
      <c r="A34" s="41"/>
      <c r="B34" s="48"/>
      <c r="C34" s="58"/>
      <c r="D34" s="46"/>
      <c r="E34" s="15">
        <f t="shared" si="1"/>
        <v>2030</v>
      </c>
      <c r="F34" s="25">
        <v>0</v>
      </c>
      <c r="G34" s="25">
        <f t="shared" si="2"/>
        <v>821743.4488683713</v>
      </c>
      <c r="H34" s="26">
        <f t="shared" si="0"/>
        <v>-821743.4488683713</v>
      </c>
      <c r="I34" s="11"/>
      <c r="L34" s="8"/>
      <c r="M34" s="8"/>
      <c r="N34" s="8"/>
    </row>
    <row r="35" spans="1:14" ht="11.25">
      <c r="A35" s="59" t="s">
        <v>15</v>
      </c>
      <c r="B35" s="48"/>
      <c r="C35" s="40"/>
      <c r="D35" s="47"/>
      <c r="E35" s="15">
        <f t="shared" si="1"/>
        <v>2031</v>
      </c>
      <c r="F35" s="25">
        <v>0</v>
      </c>
      <c r="G35" s="25">
        <f t="shared" si="2"/>
        <v>821743.4488683713</v>
      </c>
      <c r="H35" s="26">
        <f t="shared" si="0"/>
        <v>-821743.4488683713</v>
      </c>
      <c r="I35" s="11"/>
      <c r="L35" s="8"/>
      <c r="M35" s="8"/>
      <c r="N35" s="8"/>
    </row>
    <row r="36" spans="1:14" ht="11.25">
      <c r="A36" s="59" t="s">
        <v>18</v>
      </c>
      <c r="B36" s="48"/>
      <c r="C36" s="40"/>
      <c r="D36" s="47"/>
      <c r="E36" s="15">
        <f t="shared" si="1"/>
        <v>2032</v>
      </c>
      <c r="F36" s="25">
        <v>0</v>
      </c>
      <c r="G36" s="25">
        <f t="shared" si="2"/>
        <v>821743.4488683713</v>
      </c>
      <c r="H36" s="26">
        <f t="shared" si="0"/>
        <v>-821743.4488683713</v>
      </c>
      <c r="I36" s="11"/>
      <c r="L36" s="8"/>
      <c r="M36" s="8"/>
      <c r="N36" s="8"/>
    </row>
    <row r="37" spans="1:14" ht="11.25">
      <c r="A37" s="59" t="s">
        <v>17</v>
      </c>
      <c r="B37" s="48"/>
      <c r="C37" s="42"/>
      <c r="D37" s="47"/>
      <c r="E37" s="15">
        <f t="shared" si="1"/>
        <v>2033</v>
      </c>
      <c r="F37" s="25">
        <v>0</v>
      </c>
      <c r="G37" s="25">
        <f t="shared" si="2"/>
        <v>821743.4488683713</v>
      </c>
      <c r="H37" s="26">
        <f t="shared" si="0"/>
        <v>-821743.4488683713</v>
      </c>
      <c r="I37" s="11"/>
      <c r="L37" s="8"/>
      <c r="M37" s="8"/>
      <c r="N37" s="8"/>
    </row>
    <row r="38" spans="1:14" ht="11.25">
      <c r="A38" s="55"/>
      <c r="B38" s="50"/>
      <c r="C38" s="60"/>
      <c r="D38" s="47"/>
      <c r="E38" s="15">
        <f t="shared" si="1"/>
        <v>2034</v>
      </c>
      <c r="F38" s="25">
        <v>0</v>
      </c>
      <c r="G38" s="25">
        <f t="shared" si="2"/>
        <v>821743.4488683713</v>
      </c>
      <c r="H38" s="26">
        <f t="shared" si="0"/>
        <v>-821743.4488683713</v>
      </c>
      <c r="I38" s="11"/>
      <c r="L38" s="8"/>
      <c r="M38" s="8"/>
      <c r="N38" s="8"/>
    </row>
    <row r="39" spans="5:14" ht="11.25">
      <c r="E39" s="15">
        <f t="shared" si="1"/>
        <v>2035</v>
      </c>
      <c r="F39" s="25">
        <v>0</v>
      </c>
      <c r="G39" s="25">
        <f t="shared" si="2"/>
        <v>821743.4488683713</v>
      </c>
      <c r="H39" s="26">
        <f t="shared" si="0"/>
        <v>-821743.4488683713</v>
      </c>
      <c r="I39" s="11"/>
      <c r="L39" s="8"/>
      <c r="M39" s="8"/>
      <c r="N39" s="8"/>
    </row>
    <row r="40" spans="5:14" ht="11.25">
      <c r="E40" s="15">
        <f t="shared" si="1"/>
        <v>2036</v>
      </c>
      <c r="F40" s="25">
        <v>0</v>
      </c>
      <c r="G40" s="25">
        <f t="shared" si="2"/>
        <v>821743.4488683713</v>
      </c>
      <c r="H40" s="26">
        <f t="shared" si="0"/>
        <v>-821743.4488683713</v>
      </c>
      <c r="I40" s="11"/>
      <c r="L40" s="8"/>
      <c r="M40" s="8"/>
      <c r="N40" s="8"/>
    </row>
    <row r="41" spans="5:14" ht="11.25">
      <c r="E41" s="15">
        <f t="shared" si="1"/>
        <v>2037</v>
      </c>
      <c r="F41" s="25">
        <v>0</v>
      </c>
      <c r="G41" s="25">
        <f t="shared" si="2"/>
        <v>821743.4488683713</v>
      </c>
      <c r="H41" s="26">
        <f t="shared" si="0"/>
        <v>-821743.4488683713</v>
      </c>
      <c r="I41" s="11"/>
      <c r="L41" s="8"/>
      <c r="M41" s="8"/>
      <c r="N41" s="8"/>
    </row>
    <row r="42" spans="5:14" ht="11.25">
      <c r="E42" s="15">
        <f t="shared" si="1"/>
        <v>2038</v>
      </c>
      <c r="F42" s="25">
        <v>0</v>
      </c>
      <c r="G42" s="25">
        <f t="shared" si="2"/>
        <v>821743.4488683713</v>
      </c>
      <c r="H42" s="26">
        <f t="shared" si="0"/>
        <v>-821743.4488683713</v>
      </c>
      <c r="I42" s="11"/>
      <c r="L42" s="8"/>
      <c r="M42" s="8"/>
      <c r="N42" s="8"/>
    </row>
    <row r="43" spans="5:14" ht="11.25">
      <c r="E43" s="15">
        <f t="shared" si="1"/>
        <v>2039</v>
      </c>
      <c r="F43" s="25">
        <v>0</v>
      </c>
      <c r="G43" s="25">
        <f t="shared" si="2"/>
        <v>821743.4488683713</v>
      </c>
      <c r="H43" s="26">
        <f t="shared" si="0"/>
        <v>-821743.4488683713</v>
      </c>
      <c r="I43" s="11"/>
      <c r="L43" s="8"/>
      <c r="M43" s="8"/>
      <c r="N43" s="8"/>
    </row>
    <row r="44" spans="5:14" ht="11.25">
      <c r="E44" s="15">
        <f t="shared" si="1"/>
        <v>2040</v>
      </c>
      <c r="F44" s="25">
        <v>0</v>
      </c>
      <c r="G44" s="25">
        <f t="shared" si="2"/>
        <v>821743.4488683713</v>
      </c>
      <c r="H44" s="26">
        <f t="shared" si="0"/>
        <v>-821743.4488683713</v>
      </c>
      <c r="I44" s="11"/>
      <c r="L44" s="8"/>
      <c r="M44" s="8"/>
      <c r="N44" s="8"/>
    </row>
    <row r="45" spans="5:14" ht="11.25">
      <c r="E45" s="15">
        <f t="shared" si="1"/>
        <v>2041</v>
      </c>
      <c r="F45" s="25">
        <v>0</v>
      </c>
      <c r="G45" s="25">
        <f t="shared" si="2"/>
        <v>821743.4488683713</v>
      </c>
      <c r="H45" s="26">
        <f t="shared" si="0"/>
        <v>-821743.4488683713</v>
      </c>
      <c r="I45" s="11"/>
      <c r="L45" s="8"/>
      <c r="M45" s="8"/>
      <c r="N45" s="8"/>
    </row>
    <row r="46" spans="5:8" ht="11.25">
      <c r="E46" s="15">
        <f t="shared" si="1"/>
        <v>2042</v>
      </c>
      <c r="F46" s="25">
        <v>0</v>
      </c>
      <c r="G46" s="25">
        <f t="shared" si="2"/>
        <v>821743.4488683713</v>
      </c>
      <c r="H46" s="26">
        <f t="shared" si="0"/>
        <v>-821743.4488683713</v>
      </c>
    </row>
    <row r="47" spans="5:8" ht="11.25">
      <c r="E47" s="15">
        <f t="shared" si="1"/>
        <v>2043</v>
      </c>
      <c r="F47" s="25">
        <v>0</v>
      </c>
      <c r="G47" s="25">
        <f t="shared" si="2"/>
        <v>821743.4488683713</v>
      </c>
      <c r="H47" s="26">
        <f t="shared" si="0"/>
        <v>-821743.4488683713</v>
      </c>
    </row>
    <row r="48" spans="5:8" ht="11.25">
      <c r="E48" s="15">
        <f t="shared" si="1"/>
        <v>2044</v>
      </c>
      <c r="F48" s="25">
        <v>0</v>
      </c>
      <c r="G48" s="25">
        <f t="shared" si="2"/>
        <v>821743.4488683713</v>
      </c>
      <c r="H48" s="26">
        <f t="shared" si="0"/>
        <v>-821743.4488683713</v>
      </c>
    </row>
    <row r="49" spans="5:8" ht="11.25">
      <c r="E49" s="15">
        <f>+E48+1</f>
        <v>2045</v>
      </c>
      <c r="F49" s="25">
        <v>0</v>
      </c>
      <c r="G49" s="25">
        <f t="shared" si="2"/>
        <v>821743.4488683713</v>
      </c>
      <c r="H49" s="26">
        <f t="shared" si="0"/>
        <v>-821743.4488683713</v>
      </c>
    </row>
    <row r="50" spans="5:19" ht="12.75">
      <c r="E50" s="15">
        <f>+E49+1</f>
        <v>2046</v>
      </c>
      <c r="F50" s="25">
        <v>0</v>
      </c>
      <c r="G50" s="25">
        <f t="shared" si="2"/>
        <v>821743.4488683713</v>
      </c>
      <c r="H50" s="26">
        <f>+F50-G50</f>
        <v>-821743.4488683713</v>
      </c>
      <c r="I50"/>
      <c r="J50"/>
      <c r="K50"/>
      <c r="L50"/>
      <c r="M50"/>
      <c r="N50"/>
      <c r="O50"/>
      <c r="P50"/>
      <c r="Q50"/>
      <c r="R50"/>
      <c r="S50"/>
    </row>
    <row r="51" spans="5:19" ht="12.75">
      <c r="E51" s="15">
        <f>+E50+1</f>
        <v>2047</v>
      </c>
      <c r="F51" s="25">
        <v>0</v>
      </c>
      <c r="G51" s="25">
        <f>G50-G11</f>
        <v>470887.5422215629</v>
      </c>
      <c r="H51" s="26">
        <f>+F51-G51</f>
        <v>-470887.5422215629</v>
      </c>
      <c r="I51"/>
      <c r="J51"/>
      <c r="K51"/>
      <c r="L51"/>
      <c r="M51"/>
      <c r="N51"/>
      <c r="O51"/>
      <c r="P51"/>
      <c r="Q51"/>
      <c r="R51"/>
      <c r="S51"/>
    </row>
    <row r="52" spans="5:19" ht="12.75">
      <c r="E52" s="23"/>
      <c r="F52" s="49"/>
      <c r="G52" s="50"/>
      <c r="H52" s="51"/>
      <c r="I52"/>
      <c r="J52"/>
      <c r="K52"/>
      <c r="L52"/>
      <c r="M52"/>
      <c r="N52"/>
      <c r="O52"/>
      <c r="P52"/>
      <c r="Q52"/>
      <c r="R52"/>
      <c r="S52"/>
    </row>
    <row r="53" spans="9:19" ht="12.75">
      <c r="I53"/>
      <c r="J53"/>
      <c r="K53"/>
      <c r="L53"/>
      <c r="M53"/>
      <c r="N53"/>
      <c r="O53"/>
      <c r="P53"/>
      <c r="Q53"/>
      <c r="R53"/>
      <c r="S53"/>
    </row>
    <row r="54" spans="9:19" ht="12.75">
      <c r="I54"/>
      <c r="J54"/>
      <c r="K54"/>
      <c r="L54"/>
      <c r="M54"/>
      <c r="N54"/>
      <c r="O54"/>
      <c r="P54"/>
      <c r="Q54"/>
      <c r="R54"/>
      <c r="S54"/>
    </row>
    <row r="55" spans="5:19" ht="12.75">
      <c r="E55" s="61" t="s">
        <v>26</v>
      </c>
      <c r="I55"/>
      <c r="J55"/>
      <c r="K55"/>
      <c r="L55"/>
      <c r="M55"/>
      <c r="N55"/>
      <c r="O55"/>
      <c r="P55"/>
      <c r="Q55"/>
      <c r="R55"/>
      <c r="S55"/>
    </row>
    <row r="56" spans="9:19" ht="12.75">
      <c r="I56"/>
      <c r="J56"/>
      <c r="K56"/>
      <c r="L56"/>
      <c r="M56"/>
      <c r="N56"/>
      <c r="O56"/>
      <c r="P56"/>
      <c r="Q56"/>
      <c r="R56"/>
      <c r="S56"/>
    </row>
    <row r="57" spans="9:19" ht="12.75">
      <c r="I57"/>
      <c r="J57"/>
      <c r="K57"/>
      <c r="L57"/>
      <c r="M57"/>
      <c r="N57"/>
      <c r="O57"/>
      <c r="P57"/>
      <c r="Q57"/>
      <c r="R57"/>
      <c r="S57"/>
    </row>
    <row r="58" spans="9:19" ht="12.75">
      <c r="I58"/>
      <c r="J58"/>
      <c r="K58"/>
      <c r="L58"/>
      <c r="M58"/>
      <c r="N58"/>
      <c r="O58"/>
      <c r="P58"/>
      <c r="Q58"/>
      <c r="R58"/>
      <c r="S58"/>
    </row>
    <row r="59" spans="9:19" ht="12.75">
      <c r="I59"/>
      <c r="J59"/>
      <c r="K59"/>
      <c r="L59"/>
      <c r="M59"/>
      <c r="N59"/>
      <c r="O59"/>
      <c r="P59"/>
      <c r="Q59"/>
      <c r="R59"/>
      <c r="S59"/>
    </row>
    <row r="60" spans="9:19" ht="12.75">
      <c r="I60"/>
      <c r="J60"/>
      <c r="K60"/>
      <c r="L60"/>
      <c r="M60"/>
      <c r="N60"/>
      <c r="O60"/>
      <c r="P60"/>
      <c r="Q60"/>
      <c r="R60"/>
      <c r="S60"/>
    </row>
    <row r="61" spans="9:19" ht="12.75">
      <c r="I61"/>
      <c r="J61"/>
      <c r="K61"/>
      <c r="L61"/>
      <c r="M61"/>
      <c r="N61"/>
      <c r="O61"/>
      <c r="P61"/>
      <c r="Q61"/>
      <c r="R61"/>
      <c r="S61"/>
    </row>
    <row r="62" spans="9:19" ht="12.75">
      <c r="I62"/>
      <c r="J62"/>
      <c r="K62"/>
      <c r="L62"/>
      <c r="M62"/>
      <c r="N62"/>
      <c r="O62"/>
      <c r="P62"/>
      <c r="Q62"/>
      <c r="R62"/>
      <c r="S62"/>
    </row>
    <row r="63" spans="9:19" ht="12.75">
      <c r="I63"/>
      <c r="J63"/>
      <c r="K63"/>
      <c r="L63"/>
      <c r="M63"/>
      <c r="N63"/>
      <c r="O63"/>
      <c r="P63"/>
      <c r="Q63"/>
      <c r="R63"/>
      <c r="S63"/>
    </row>
    <row r="64" spans="9:19" ht="12.75">
      <c r="I64"/>
      <c r="J64"/>
      <c r="K64"/>
      <c r="L64"/>
      <c r="M64"/>
      <c r="N64"/>
      <c r="O64"/>
      <c r="P64"/>
      <c r="Q64"/>
      <c r="R64"/>
      <c r="S64"/>
    </row>
    <row r="65" spans="9:19" ht="12.75">
      <c r="I65"/>
      <c r="J65"/>
      <c r="K65"/>
      <c r="L65"/>
      <c r="M65"/>
      <c r="N65"/>
      <c r="O65"/>
      <c r="P65"/>
      <c r="Q65"/>
      <c r="R65"/>
      <c r="S65"/>
    </row>
    <row r="66" spans="5:19" ht="12.75">
      <c r="E66" s="52"/>
      <c r="F66" s="53"/>
      <c r="I66"/>
      <c r="J66"/>
      <c r="K66"/>
      <c r="L66"/>
      <c r="M66"/>
      <c r="N66"/>
      <c r="O66"/>
      <c r="P66"/>
      <c r="Q66"/>
      <c r="R66"/>
      <c r="S66"/>
    </row>
    <row r="67" spans="9:19" ht="12.75">
      <c r="I67"/>
      <c r="J67"/>
      <c r="K67"/>
      <c r="L67"/>
      <c r="M67"/>
      <c r="N67"/>
      <c r="O67"/>
      <c r="P67"/>
      <c r="Q67"/>
      <c r="R67"/>
      <c r="S67"/>
    </row>
    <row r="68" spans="9:19" ht="12.75">
      <c r="I68"/>
      <c r="J68"/>
      <c r="K68"/>
      <c r="L68"/>
      <c r="M68"/>
      <c r="N68"/>
      <c r="O68"/>
      <c r="P68"/>
      <c r="Q68"/>
      <c r="R68"/>
      <c r="S68"/>
    </row>
    <row r="69" spans="7:19" ht="12.75">
      <c r="G69" s="54"/>
      <c r="I69"/>
      <c r="J69"/>
      <c r="K69"/>
      <c r="L69"/>
      <c r="M69"/>
      <c r="N69"/>
      <c r="O69"/>
      <c r="P69"/>
      <c r="Q69"/>
      <c r="R69"/>
      <c r="S69"/>
    </row>
    <row r="70" spans="9:19" ht="12.75">
      <c r="I70"/>
      <c r="J70"/>
      <c r="K70"/>
      <c r="L70"/>
      <c r="M70"/>
      <c r="N70"/>
      <c r="O70"/>
      <c r="P70"/>
      <c r="Q70"/>
      <c r="R70"/>
      <c r="S70"/>
    </row>
    <row r="71" spans="9:19" ht="12.75">
      <c r="I71"/>
      <c r="J71"/>
      <c r="K71"/>
      <c r="L71"/>
      <c r="M71"/>
      <c r="N71"/>
      <c r="O71"/>
      <c r="P71"/>
      <c r="Q71"/>
      <c r="R71"/>
      <c r="S71"/>
    </row>
    <row r="72" spans="9:19" ht="12.75">
      <c r="I72"/>
      <c r="J72"/>
      <c r="K72"/>
      <c r="L72"/>
      <c r="M72"/>
      <c r="N72"/>
      <c r="O72"/>
      <c r="P72"/>
      <c r="Q72"/>
      <c r="R72"/>
      <c r="S72"/>
    </row>
    <row r="73" spans="9:19" ht="12.75">
      <c r="I73"/>
      <c r="J73"/>
      <c r="K73"/>
      <c r="L73"/>
      <c r="M73"/>
      <c r="N73"/>
      <c r="O73"/>
      <c r="P73"/>
      <c r="Q73"/>
      <c r="R73"/>
      <c r="S73"/>
    </row>
    <row r="74" spans="9:19" ht="12.75">
      <c r="I74"/>
      <c r="J74"/>
      <c r="K74"/>
      <c r="L74"/>
      <c r="M74"/>
      <c r="N74"/>
      <c r="O74"/>
      <c r="P74"/>
      <c r="Q74"/>
      <c r="R74"/>
      <c r="S74"/>
    </row>
    <row r="75" spans="9:19" ht="12.75">
      <c r="I75"/>
      <c r="J75"/>
      <c r="K75"/>
      <c r="L75"/>
      <c r="M75"/>
      <c r="N75"/>
      <c r="O75"/>
      <c r="P75"/>
      <c r="Q75"/>
      <c r="R75"/>
      <c r="S75"/>
    </row>
    <row r="76" spans="9:19" ht="12.75">
      <c r="I76"/>
      <c r="J76"/>
      <c r="K76"/>
      <c r="L76"/>
      <c r="M76"/>
      <c r="N76"/>
      <c r="O76"/>
      <c r="P76"/>
      <c r="Q76"/>
      <c r="R76"/>
      <c r="S76"/>
    </row>
    <row r="77" spans="9:19" ht="12.75">
      <c r="I77"/>
      <c r="J77"/>
      <c r="K77"/>
      <c r="L77"/>
      <c r="M77"/>
      <c r="N77"/>
      <c r="O77"/>
      <c r="P77"/>
      <c r="Q77"/>
      <c r="R77"/>
      <c r="S77"/>
    </row>
    <row r="78" spans="9:19" ht="12.75">
      <c r="I78"/>
      <c r="J78"/>
      <c r="K78"/>
      <c r="L78"/>
      <c r="M78"/>
      <c r="N78"/>
      <c r="O78"/>
      <c r="P78"/>
      <c r="Q78"/>
      <c r="R78"/>
      <c r="S78"/>
    </row>
    <row r="79" spans="9:19" ht="12.75">
      <c r="I79"/>
      <c r="J79"/>
      <c r="K79"/>
      <c r="L79"/>
      <c r="M79"/>
      <c r="N79"/>
      <c r="O79"/>
      <c r="P79"/>
      <c r="Q79"/>
      <c r="R79"/>
      <c r="S79"/>
    </row>
    <row r="80" spans="9:19" ht="12.75">
      <c r="I80"/>
      <c r="J80"/>
      <c r="K80"/>
      <c r="L80"/>
      <c r="M80"/>
      <c r="N80"/>
      <c r="O80"/>
      <c r="P80"/>
      <c r="Q80"/>
      <c r="R80"/>
      <c r="S80"/>
    </row>
    <row r="81" spans="9:19" ht="12.75">
      <c r="I81"/>
      <c r="J81"/>
      <c r="K81"/>
      <c r="L81"/>
      <c r="M81"/>
      <c r="N81"/>
      <c r="O81"/>
      <c r="P81"/>
      <c r="Q81"/>
      <c r="R81"/>
      <c r="S81"/>
    </row>
    <row r="82" spans="9:19" ht="12.75">
      <c r="I82"/>
      <c r="J82"/>
      <c r="K82"/>
      <c r="L82"/>
      <c r="M82"/>
      <c r="N82"/>
      <c r="O82"/>
      <c r="P82"/>
      <c r="Q82"/>
      <c r="R82"/>
      <c r="S82"/>
    </row>
    <row r="83" spans="9:19" ht="12.75">
      <c r="I83"/>
      <c r="J83"/>
      <c r="K83"/>
      <c r="L83"/>
      <c r="M83"/>
      <c r="N83"/>
      <c r="O83"/>
      <c r="P83"/>
      <c r="Q83"/>
      <c r="R83"/>
      <c r="S83"/>
    </row>
    <row r="84" spans="9:19" ht="12.75">
      <c r="I84"/>
      <c r="J84"/>
      <c r="K84"/>
      <c r="L84"/>
      <c r="M84"/>
      <c r="N84"/>
      <c r="O84"/>
      <c r="P84"/>
      <c r="Q84"/>
      <c r="R84"/>
      <c r="S84"/>
    </row>
    <row r="85" spans="9:19" ht="12.75">
      <c r="I85"/>
      <c r="J85"/>
      <c r="K85"/>
      <c r="L85"/>
      <c r="M85"/>
      <c r="N85"/>
      <c r="O85"/>
      <c r="P85"/>
      <c r="Q85"/>
      <c r="R85"/>
      <c r="S85"/>
    </row>
    <row r="86" spans="9:19" ht="12.75">
      <c r="I86"/>
      <c r="J86"/>
      <c r="K86"/>
      <c r="L86"/>
      <c r="M86"/>
      <c r="N86"/>
      <c r="O86"/>
      <c r="P86"/>
      <c r="Q86"/>
      <c r="R86"/>
      <c r="S86"/>
    </row>
    <row r="87" spans="9:19" ht="12.75">
      <c r="I87"/>
      <c r="J87"/>
      <c r="K87"/>
      <c r="L87"/>
      <c r="M87"/>
      <c r="N87"/>
      <c r="O87"/>
      <c r="P87"/>
      <c r="Q87"/>
      <c r="R87"/>
      <c r="S87"/>
    </row>
    <row r="88" spans="9:19" ht="12.75">
      <c r="I88"/>
      <c r="J88"/>
      <c r="K88"/>
      <c r="L88"/>
      <c r="M88"/>
      <c r="N88"/>
      <c r="O88"/>
      <c r="P88"/>
      <c r="Q88"/>
      <c r="R88"/>
      <c r="S88"/>
    </row>
    <row r="89" spans="9:19" ht="12.75">
      <c r="I89"/>
      <c r="J89"/>
      <c r="K89"/>
      <c r="L89"/>
      <c r="M89"/>
      <c r="N89"/>
      <c r="O89"/>
      <c r="P89"/>
      <c r="Q89"/>
      <c r="R89"/>
      <c r="S89"/>
    </row>
    <row r="90" spans="9:19" ht="12.75">
      <c r="I90"/>
      <c r="J90"/>
      <c r="K90"/>
      <c r="L90"/>
      <c r="M90"/>
      <c r="N90"/>
      <c r="O90"/>
      <c r="P90"/>
      <c r="Q90"/>
      <c r="R90"/>
      <c r="S90"/>
    </row>
    <row r="91" spans="9:19" ht="12.75">
      <c r="I91"/>
      <c r="J91"/>
      <c r="K91"/>
      <c r="L91"/>
      <c r="M91"/>
      <c r="N91"/>
      <c r="O91"/>
      <c r="P91"/>
      <c r="Q91"/>
      <c r="R91"/>
      <c r="S91"/>
    </row>
    <row r="92" spans="9:19" ht="12.75">
      <c r="I92"/>
      <c r="J92"/>
      <c r="K92"/>
      <c r="L92"/>
      <c r="M92"/>
      <c r="N92"/>
      <c r="O92"/>
      <c r="P92"/>
      <c r="Q92"/>
      <c r="R92"/>
      <c r="S92"/>
    </row>
    <row r="93" spans="9:19" ht="12.75">
      <c r="I93"/>
      <c r="J93"/>
      <c r="K93"/>
      <c r="L93"/>
      <c r="M93"/>
      <c r="N93"/>
      <c r="O93"/>
      <c r="P93"/>
      <c r="Q93"/>
      <c r="R93"/>
      <c r="S93"/>
    </row>
    <row r="94" spans="9:19" ht="12.75">
      <c r="I94"/>
      <c r="J94"/>
      <c r="K94"/>
      <c r="L94"/>
      <c r="M94"/>
      <c r="N94"/>
      <c r="O94"/>
      <c r="P94"/>
      <c r="Q94"/>
      <c r="R94"/>
      <c r="S94"/>
    </row>
    <row r="95" spans="9:19" ht="12.75">
      <c r="I95"/>
      <c r="J95"/>
      <c r="K95"/>
      <c r="L95"/>
      <c r="M95"/>
      <c r="N95"/>
      <c r="O95"/>
      <c r="P95"/>
      <c r="Q95"/>
      <c r="R95"/>
      <c r="S95"/>
    </row>
    <row r="96" spans="9:19" ht="12.75">
      <c r="I96"/>
      <c r="J96"/>
      <c r="K96"/>
      <c r="L96"/>
      <c r="M96"/>
      <c r="N96"/>
      <c r="O96"/>
      <c r="P96"/>
      <c r="Q96"/>
      <c r="R96"/>
      <c r="S96"/>
    </row>
    <row r="97" spans="9:19" ht="12.75">
      <c r="I97"/>
      <c r="J97"/>
      <c r="K97"/>
      <c r="L97"/>
      <c r="M97"/>
      <c r="N97"/>
      <c r="O97"/>
      <c r="P97"/>
      <c r="Q97"/>
      <c r="R97"/>
      <c r="S97"/>
    </row>
    <row r="98" spans="9:19" ht="12.75">
      <c r="I98"/>
      <c r="J98"/>
      <c r="K98"/>
      <c r="L98"/>
      <c r="M98"/>
      <c r="N98"/>
      <c r="O98"/>
      <c r="P98"/>
      <c r="Q98"/>
      <c r="R98"/>
      <c r="S98"/>
    </row>
    <row r="99" spans="9:19" ht="12.75">
      <c r="I99"/>
      <c r="J99"/>
      <c r="K99"/>
      <c r="L99"/>
      <c r="M99"/>
      <c r="N99"/>
      <c r="O99"/>
      <c r="P99"/>
      <c r="Q99"/>
      <c r="R99"/>
      <c r="S99"/>
    </row>
    <row r="100" spans="9:19" ht="12.75">
      <c r="I100"/>
      <c r="J100"/>
      <c r="K100"/>
      <c r="L100"/>
      <c r="M100"/>
      <c r="N100"/>
      <c r="O100"/>
      <c r="P100"/>
      <c r="Q100"/>
      <c r="R100"/>
      <c r="S100"/>
    </row>
    <row r="101" spans="9:19" ht="12.75">
      <c r="I101"/>
      <c r="J101"/>
      <c r="K101"/>
      <c r="L101"/>
      <c r="M101"/>
      <c r="N101"/>
      <c r="O101"/>
      <c r="P101"/>
      <c r="Q101"/>
      <c r="R101"/>
      <c r="S101"/>
    </row>
    <row r="102" spans="9:19" ht="12.75">
      <c r="I102"/>
      <c r="J102"/>
      <c r="K102"/>
      <c r="L102"/>
      <c r="M102"/>
      <c r="N102"/>
      <c r="O102"/>
      <c r="P102"/>
      <c r="Q102"/>
      <c r="R102"/>
      <c r="S102"/>
    </row>
    <row r="103" spans="9:19" ht="12.75">
      <c r="I103"/>
      <c r="J103"/>
      <c r="K103"/>
      <c r="L103"/>
      <c r="M103"/>
      <c r="N103"/>
      <c r="O103"/>
      <c r="P103"/>
      <c r="Q103"/>
      <c r="R103"/>
      <c r="S103"/>
    </row>
    <row r="104" spans="9:19" ht="12.75">
      <c r="I104"/>
      <c r="J104"/>
      <c r="K104"/>
      <c r="L104"/>
      <c r="M104"/>
      <c r="N104"/>
      <c r="O104"/>
      <c r="P104"/>
      <c r="Q104"/>
      <c r="R104"/>
      <c r="S104"/>
    </row>
    <row r="105" spans="9:19" ht="12.75">
      <c r="I105"/>
      <c r="J105"/>
      <c r="K105"/>
      <c r="L105"/>
      <c r="M105"/>
      <c r="N105"/>
      <c r="O105"/>
      <c r="P105"/>
      <c r="Q105"/>
      <c r="R105"/>
      <c r="S105"/>
    </row>
    <row r="106" spans="9:19" ht="12.75">
      <c r="I106"/>
      <c r="J106"/>
      <c r="K106"/>
      <c r="L106"/>
      <c r="M106"/>
      <c r="N106"/>
      <c r="O106"/>
      <c r="P106"/>
      <c r="Q106"/>
      <c r="R106"/>
      <c r="S106"/>
    </row>
    <row r="107" spans="9:19" ht="12.75">
      <c r="I107"/>
      <c r="J107"/>
      <c r="K107"/>
      <c r="L107"/>
      <c r="M107"/>
      <c r="N107"/>
      <c r="O107"/>
      <c r="P107"/>
      <c r="Q107"/>
      <c r="R107"/>
      <c r="S107"/>
    </row>
    <row r="108" spans="9:19" ht="12.75">
      <c r="I108"/>
      <c r="J108"/>
      <c r="K108"/>
      <c r="L108"/>
      <c r="M108"/>
      <c r="N108"/>
      <c r="O108"/>
      <c r="P108"/>
      <c r="Q108"/>
      <c r="R108"/>
      <c r="S108"/>
    </row>
    <row r="109" spans="9:19" ht="12.75">
      <c r="I109"/>
      <c r="J109"/>
      <c r="K109"/>
      <c r="L109"/>
      <c r="M109"/>
      <c r="N109"/>
      <c r="O109"/>
      <c r="P109"/>
      <c r="Q109"/>
      <c r="R109"/>
      <c r="S109"/>
    </row>
    <row r="110" spans="9:19" ht="12.75">
      <c r="I110"/>
      <c r="J110"/>
      <c r="K110"/>
      <c r="L110"/>
      <c r="M110"/>
      <c r="N110"/>
      <c r="O110"/>
      <c r="P110"/>
      <c r="Q110"/>
      <c r="R110"/>
      <c r="S110"/>
    </row>
    <row r="111" spans="9:19" ht="12.75">
      <c r="I111"/>
      <c r="J111"/>
      <c r="K111"/>
      <c r="L111"/>
      <c r="M111"/>
      <c r="N111"/>
      <c r="O111"/>
      <c r="P111"/>
      <c r="Q111"/>
      <c r="R111"/>
      <c r="S111"/>
    </row>
    <row r="112" spans="9:19" ht="12.75">
      <c r="I112"/>
      <c r="J112"/>
      <c r="K112"/>
      <c r="L112"/>
      <c r="M112"/>
      <c r="N112"/>
      <c r="O112"/>
      <c r="P112"/>
      <c r="Q112"/>
      <c r="R112"/>
      <c r="S112"/>
    </row>
    <row r="113" spans="9:19" ht="12.75">
      <c r="I113"/>
      <c r="J113"/>
      <c r="K113"/>
      <c r="L113"/>
      <c r="M113"/>
      <c r="N113"/>
      <c r="O113"/>
      <c r="P113"/>
      <c r="Q113"/>
      <c r="R113"/>
      <c r="S113"/>
    </row>
    <row r="114" spans="9:19" ht="12.75">
      <c r="I114"/>
      <c r="J114"/>
      <c r="K114"/>
      <c r="L114"/>
      <c r="M114"/>
      <c r="N114"/>
      <c r="O114"/>
      <c r="P114"/>
      <c r="Q114"/>
      <c r="R114"/>
      <c r="S114"/>
    </row>
    <row r="115" spans="9:19" ht="12.75">
      <c r="I115"/>
      <c r="J115"/>
      <c r="K115"/>
      <c r="L115"/>
      <c r="M115"/>
      <c r="N115"/>
      <c r="O115"/>
      <c r="P115"/>
      <c r="Q115"/>
      <c r="R115"/>
      <c r="S115"/>
    </row>
    <row r="116" spans="9:19" ht="12.75">
      <c r="I116"/>
      <c r="J116"/>
      <c r="K116"/>
      <c r="L116"/>
      <c r="M116"/>
      <c r="N116"/>
      <c r="O116"/>
      <c r="P116"/>
      <c r="Q116"/>
      <c r="R116"/>
      <c r="S116"/>
    </row>
    <row r="117" spans="9:19" ht="12.75">
      <c r="I117"/>
      <c r="J117"/>
      <c r="K117"/>
      <c r="L117"/>
      <c r="M117"/>
      <c r="N117"/>
      <c r="O117"/>
      <c r="P117"/>
      <c r="Q117"/>
      <c r="R117"/>
      <c r="S117"/>
    </row>
    <row r="118" spans="9:19" ht="12.75">
      <c r="I118"/>
      <c r="J118"/>
      <c r="K118"/>
      <c r="L118"/>
      <c r="M118"/>
      <c r="N118"/>
      <c r="O118"/>
      <c r="P118"/>
      <c r="Q118"/>
      <c r="R118"/>
      <c r="S118"/>
    </row>
    <row r="119" spans="9:19" ht="12.75">
      <c r="I119"/>
      <c r="J119"/>
      <c r="K119"/>
      <c r="L119"/>
      <c r="M119"/>
      <c r="N119"/>
      <c r="O119"/>
      <c r="P119"/>
      <c r="Q119"/>
      <c r="R119"/>
      <c r="S119"/>
    </row>
    <row r="120" spans="9:19" ht="12.75">
      <c r="I120"/>
      <c r="J120"/>
      <c r="K120"/>
      <c r="L120"/>
      <c r="M120"/>
      <c r="N120"/>
      <c r="O120"/>
      <c r="P120"/>
      <c r="Q120"/>
      <c r="R120"/>
      <c r="S120"/>
    </row>
    <row r="121" spans="9:19" ht="12.75">
      <c r="I121"/>
      <c r="J121"/>
      <c r="K121"/>
      <c r="L121"/>
      <c r="M121"/>
      <c r="N121"/>
      <c r="O121"/>
      <c r="P121"/>
      <c r="Q121"/>
      <c r="R121"/>
      <c r="S121"/>
    </row>
    <row r="122" spans="9:19" ht="12.75">
      <c r="I122"/>
      <c r="J122"/>
      <c r="K122"/>
      <c r="L122"/>
      <c r="M122"/>
      <c r="N122"/>
      <c r="O122"/>
      <c r="P122"/>
      <c r="Q122"/>
      <c r="R122"/>
      <c r="S122"/>
    </row>
    <row r="123" spans="9:19" ht="12.75">
      <c r="I123"/>
      <c r="J123"/>
      <c r="K123"/>
      <c r="L123"/>
      <c r="M123"/>
      <c r="N123"/>
      <c r="O123"/>
      <c r="P123"/>
      <c r="Q123"/>
      <c r="R123"/>
      <c r="S123"/>
    </row>
    <row r="124" spans="9:19" ht="12.75">
      <c r="I124"/>
      <c r="J124"/>
      <c r="K124"/>
      <c r="L124"/>
      <c r="M124"/>
      <c r="N124"/>
      <c r="O124"/>
      <c r="P124"/>
      <c r="Q124"/>
      <c r="R124"/>
      <c r="S124"/>
    </row>
    <row r="125" spans="9:19" ht="12.75">
      <c r="I125"/>
      <c r="J125"/>
      <c r="K125"/>
      <c r="L125"/>
      <c r="M125"/>
      <c r="N125"/>
      <c r="O125"/>
      <c r="P125"/>
      <c r="Q125"/>
      <c r="R125"/>
      <c r="S125"/>
    </row>
    <row r="126" spans="9:19" ht="12.75">
      <c r="I126"/>
      <c r="J126"/>
      <c r="K126"/>
      <c r="L126"/>
      <c r="M126"/>
      <c r="N126"/>
      <c r="O126"/>
      <c r="P126"/>
      <c r="Q126"/>
      <c r="R126"/>
      <c r="S126"/>
    </row>
    <row r="127" spans="9:19" ht="12.75">
      <c r="I127"/>
      <c r="J127"/>
      <c r="K127"/>
      <c r="L127"/>
      <c r="M127"/>
      <c r="N127"/>
      <c r="O127"/>
      <c r="P127"/>
      <c r="Q127"/>
      <c r="R127"/>
      <c r="S127"/>
    </row>
    <row r="128" spans="9:19" ht="12.75">
      <c r="I128"/>
      <c r="J128"/>
      <c r="K128"/>
      <c r="L128"/>
      <c r="M128"/>
      <c r="N128"/>
      <c r="O128"/>
      <c r="P128"/>
      <c r="Q128"/>
      <c r="R128"/>
      <c r="S128"/>
    </row>
    <row r="129" spans="9:19" ht="12.75">
      <c r="I129"/>
      <c r="J129"/>
      <c r="K129"/>
      <c r="L129"/>
      <c r="M129"/>
      <c r="N129"/>
      <c r="O129"/>
      <c r="P129"/>
      <c r="Q129"/>
      <c r="R129"/>
      <c r="S129"/>
    </row>
    <row r="130" spans="9:19" ht="12.75">
      <c r="I130"/>
      <c r="J130"/>
      <c r="K130"/>
      <c r="L130"/>
      <c r="M130"/>
      <c r="N130"/>
      <c r="O130"/>
      <c r="P130"/>
      <c r="Q130"/>
      <c r="R130"/>
      <c r="S130"/>
    </row>
    <row r="131" spans="9:19" ht="12.75">
      <c r="I131"/>
      <c r="J131"/>
      <c r="K131"/>
      <c r="L131"/>
      <c r="M131"/>
      <c r="N131"/>
      <c r="O131"/>
      <c r="P131"/>
      <c r="Q131"/>
      <c r="R131"/>
      <c r="S131"/>
    </row>
    <row r="132" spans="9:19" ht="12.75">
      <c r="I132"/>
      <c r="J132"/>
      <c r="K132"/>
      <c r="L132"/>
      <c r="M132"/>
      <c r="N132"/>
      <c r="O132"/>
      <c r="P132"/>
      <c r="Q132"/>
      <c r="R132"/>
      <c r="S132"/>
    </row>
    <row r="133" spans="9:19" ht="12.75">
      <c r="I133"/>
      <c r="J133"/>
      <c r="K133"/>
      <c r="L133"/>
      <c r="M133"/>
      <c r="N133"/>
      <c r="O133"/>
      <c r="P133"/>
      <c r="Q133"/>
      <c r="R133"/>
      <c r="S133"/>
    </row>
    <row r="134" spans="9:19" ht="12.75">
      <c r="I134"/>
      <c r="J134"/>
      <c r="K134"/>
      <c r="L134"/>
      <c r="M134"/>
      <c r="N134"/>
      <c r="O134"/>
      <c r="P134"/>
      <c r="Q134"/>
      <c r="R134"/>
      <c r="S134"/>
    </row>
    <row r="135" spans="9:19" ht="12.75">
      <c r="I135"/>
      <c r="J135"/>
      <c r="K135"/>
      <c r="L135"/>
      <c r="M135"/>
      <c r="N135"/>
      <c r="O135"/>
      <c r="P135"/>
      <c r="Q135"/>
      <c r="R135"/>
      <c r="S135"/>
    </row>
    <row r="136" spans="9:19" ht="12.75">
      <c r="I136"/>
      <c r="J136"/>
      <c r="K136"/>
      <c r="L136"/>
      <c r="M136"/>
      <c r="N136"/>
      <c r="O136"/>
      <c r="P136"/>
      <c r="Q136"/>
      <c r="R136"/>
      <c r="S136"/>
    </row>
    <row r="137" spans="9:19" ht="12.75">
      <c r="I137"/>
      <c r="J137"/>
      <c r="K137"/>
      <c r="L137"/>
      <c r="M137"/>
      <c r="N137"/>
      <c r="O137"/>
      <c r="P137"/>
      <c r="Q137"/>
      <c r="R137"/>
      <c r="S137"/>
    </row>
    <row r="138" spans="9:19" ht="12.75">
      <c r="I138"/>
      <c r="J138"/>
      <c r="K138"/>
      <c r="L138"/>
      <c r="M138"/>
      <c r="N138"/>
      <c r="O138"/>
      <c r="P138"/>
      <c r="Q138"/>
      <c r="R138"/>
      <c r="S138"/>
    </row>
  </sheetData>
  <mergeCells count="4">
    <mergeCell ref="E7:H7"/>
    <mergeCell ref="A2:H2"/>
    <mergeCell ref="A3:H3"/>
    <mergeCell ref="A33:C33"/>
  </mergeCells>
  <printOptions horizontalCentered="1" verticalCentered="1"/>
  <pageMargins left="0.75" right="0.75" top="0.75" bottom="0.75" header="0.5" footer="0.5"/>
  <pageSetup fitToHeight="1" fitToWidth="1" horizontalDpi="600" verticalDpi="600" orientation="portrait" scale="79" r:id="rId3"/>
  <headerFooter alignWithMargins="0">
    <oddHeader>&amp;R&amp;D  &amp;T</oddHeader>
    <oddFooter>&amp;R&amp;F 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 - CTL</dc:creator>
  <cp:keywords/>
  <dc:description/>
  <cp:lastModifiedBy>Blossey, Linda</cp:lastModifiedBy>
  <cp:lastPrinted>2007-10-29T22:16:13Z</cp:lastPrinted>
  <dcterms:created xsi:type="dcterms:W3CDTF">2005-10-07T22:50:26Z</dcterms:created>
  <dcterms:modified xsi:type="dcterms:W3CDTF">2007-10-31T19:07:02Z</dcterms:modified>
  <cp:category/>
  <cp:version/>
  <cp:contentType/>
  <cp:contentStatus/>
</cp:coreProperties>
</file>