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SP costs 02-07-07" sheetId="1" r:id="rId1"/>
  </sheets>
  <definedNames>
    <definedName name="_xlnm.Print_Area" localSheetId="0">'ISP costs 02-07-07'!$A$2:$N$24</definedName>
  </definedNames>
  <calcPr fullCalcOnLoad="1"/>
</workbook>
</file>

<file path=xl/sharedStrings.xml><?xml version="1.0" encoding="utf-8"?>
<sst xmlns="http://schemas.openxmlformats.org/spreadsheetml/2006/main" count="58" uniqueCount="57">
  <si>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</si>
  <si>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</si>
  <si>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</si>
  <si>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</si>
  <si>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</si>
  <si>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</si>
  <si>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</si>
  <si>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</si>
  <si>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</si>
  <si>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</si>
  <si>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</si>
  <si>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</si>
  <si>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</si>
  <si>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Ord. 14517</t>
  </si>
  <si>
    <t>Ord. 14888 &amp; 14603</t>
  </si>
  <si>
    <t>Ord. 14963</t>
  </si>
  <si>
    <t>Ord. 15403</t>
  </si>
  <si>
    <t>Ord. 15541</t>
  </si>
  <si>
    <t>Less projects not included in construction contract</t>
  </si>
  <si>
    <t>Ref.</t>
  </si>
  <si>
    <t>Project</t>
  </si>
  <si>
    <t>Description</t>
  </si>
  <si>
    <t>Previously Appropriated (1994-1998)</t>
  </si>
  <si>
    <t>Expenditures prior to 06/01/04</t>
  </si>
  <si>
    <t>2003 Budget Appropriation</t>
  </si>
  <si>
    <t>Corrections Ord.</t>
  </si>
  <si>
    <t>ITR supplemental</t>
  </si>
  <si>
    <t>Calculation Correction</t>
  </si>
  <si>
    <t>Supplemental &amp; JHS Phase 2</t>
  </si>
  <si>
    <t>MMRF Projects</t>
  </si>
  <si>
    <t>ISP CONSTRUCTION BUDGET</t>
  </si>
  <si>
    <t>Total Appropriations</t>
  </si>
  <si>
    <t>JTK032</t>
  </si>
  <si>
    <t>CJ - CX funds KCCF ISP</t>
  </si>
  <si>
    <t>3x5414</t>
  </si>
  <si>
    <t>Electronic security system</t>
  </si>
  <si>
    <t>ADA improvements</t>
  </si>
  <si>
    <t>Jail Health Services Remodel</t>
  </si>
  <si>
    <t>Subtotal - Prior to 2003</t>
  </si>
  <si>
    <t>ISP DAJD Operations</t>
  </si>
  <si>
    <t>ISP Jail Health Operations</t>
  </si>
  <si>
    <t>Jail Health Equipment</t>
  </si>
  <si>
    <t>DAJD OMP*</t>
  </si>
  <si>
    <t>Jail Health Suicide Improvements</t>
  </si>
  <si>
    <t>Auditor Independent Oversight</t>
  </si>
  <si>
    <t>Video Court</t>
  </si>
  <si>
    <t>395xxx</t>
  </si>
  <si>
    <t>Camera Acquisition and Installation</t>
  </si>
  <si>
    <t>ITR Improvements</t>
  </si>
  <si>
    <r>
      <t>MMRF</t>
    </r>
    <r>
      <rPr>
        <sz val="10"/>
        <rFont val="Arial"/>
        <family val="2"/>
      </rPr>
      <t xml:space="preserve"> - Shower Replacement (Ord. 14265 - 2002 budget)</t>
    </r>
  </si>
  <si>
    <r>
      <t>MMRF</t>
    </r>
    <r>
      <rPr>
        <sz val="10"/>
        <rFont val="Arial"/>
        <family val="2"/>
      </rPr>
      <t xml:space="preserve"> - KCCF Elevators (Ord. 14265 - 2002 budget)</t>
    </r>
  </si>
  <si>
    <t>subtotals</t>
  </si>
  <si>
    <t>GRAND TOTAL</t>
  </si>
  <si>
    <t>difference</t>
  </si>
  <si>
    <t>not in construction contract</t>
  </si>
  <si>
    <r>
      <t>MMRF</t>
    </r>
    <r>
      <rPr>
        <sz val="10"/>
        <rFont val="Arial"/>
        <family val="2"/>
      </rPr>
      <t xml:space="preserve"> - Water Pipe Replacement</t>
    </r>
  </si>
  <si>
    <r>
      <t xml:space="preserve">subtotal for CIP </t>
    </r>
    <r>
      <rPr>
        <b/>
        <sz val="10"/>
        <color indexed="12"/>
        <rFont val="Arial"/>
        <family val="2"/>
      </rPr>
      <t>395740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</si>
</sst>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;\(&quot;$&quot;#,##0.00\)"/>
    <numFmt numFmtId="167" formatCode="&quot;$&quot;#,##0"/>
    <numFmt numFmtId="168" formatCode="_(* #,##0_);[Red]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_);_(* \(#,##0\);[Red]_(* &quot;-&quot;_);_(@_)"/>
    <numFmt numFmtId="174" formatCode="_(* #,##0_);[Red]_(* \(#,##0\);_(* &quot;-&quot;_);_(@_)"/>
    <numFmt numFmtId="175" formatCode="_(* #,##0.000_);_(* \(#,##0.000\);_(* &quot;-&quot;??_);_(@_)"/>
    <numFmt numFmtId="176" formatCode="_(* #,##0.0000_);_(* \(#,##0.000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165" fontId="4" fillId="0" borderId="1" xfId="15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3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168" fontId="4" fillId="5" borderId="1" xfId="0" applyNumberFormat="1" applyFont="1" applyFill="1" applyBorder="1" applyAlignment="1">
      <alignment horizontal="center" wrapText="1"/>
    </xf>
    <xf numFmtId="168" fontId="0" fillId="6" borderId="1" xfId="0" applyNumberForma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168" fontId="4" fillId="6" borderId="1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165" fontId="0" fillId="0" borderId="1" xfId="15" applyNumberFormat="1" applyFill="1" applyBorder="1" applyAlignment="1">
      <alignment/>
    </xf>
    <xf numFmtId="165" fontId="0" fillId="4" borderId="1" xfId="15" applyNumberFormat="1" applyFill="1" applyBorder="1" applyAlignment="1">
      <alignment/>
    </xf>
    <xf numFmtId="41" fontId="0" fillId="0" borderId="1" xfId="0" applyNumberFormat="1" applyBorder="1" applyAlignment="1">
      <alignment/>
    </xf>
    <xf numFmtId="168" fontId="0" fillId="5" borderId="1" xfId="0" applyNumberFormat="1" applyFont="1" applyFill="1" applyBorder="1" applyAlignment="1">
      <alignment horizontal="center" wrapText="1"/>
    </xf>
    <xf numFmtId="168" fontId="0" fillId="6" borderId="2" xfId="0" applyNumberForma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5" fontId="0" fillId="0" borderId="8" xfId="15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right"/>
    </xf>
    <xf numFmtId="165" fontId="0" fillId="6" borderId="11" xfId="0" applyNumberFormat="1" applyFont="1" applyFill="1" applyBorder="1" applyAlignment="1">
      <alignment horizontal="right"/>
    </xf>
    <xf numFmtId="168" fontId="0" fillId="4" borderId="2" xfId="15" applyNumberFormat="1" applyFill="1" applyBorder="1" applyAlignment="1">
      <alignment horizontal="right"/>
    </xf>
    <xf numFmtId="165" fontId="0" fillId="0" borderId="2" xfId="15" applyNumberFormat="1" applyFont="1" applyFill="1" applyBorder="1" applyAlignment="1">
      <alignment horizontal="right"/>
    </xf>
    <xf numFmtId="168" fontId="0" fillId="0" borderId="2" xfId="15" applyNumberFormat="1" applyFill="1" applyBorder="1" applyAlignment="1">
      <alignment horizontal="right"/>
    </xf>
    <xf numFmtId="165" fontId="0" fillId="0" borderId="2" xfId="15" applyNumberFormat="1" applyFill="1" applyBorder="1" applyAlignment="1">
      <alignment horizontal="right"/>
    </xf>
    <xf numFmtId="41" fontId="0" fillId="0" borderId="2" xfId="0" applyNumberFormat="1" applyFont="1" applyFill="1" applyBorder="1" applyAlignment="1">
      <alignment/>
    </xf>
    <xf numFmtId="168" fontId="0" fillId="5" borderId="1" xfId="0" applyNumberFormat="1" applyFont="1" applyFill="1" applyBorder="1" applyAlignment="1">
      <alignment horizontal="right"/>
    </xf>
    <xf numFmtId="168" fontId="0" fillId="6" borderId="2" xfId="15" applyNumberFormat="1" applyFill="1" applyBorder="1" applyAlignment="1">
      <alignment horizontal="right"/>
    </xf>
    <xf numFmtId="38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165" fontId="0" fillId="0" borderId="9" xfId="15" applyNumberFormat="1" applyFill="1" applyBorder="1" applyAlignment="1">
      <alignment/>
    </xf>
    <xf numFmtId="41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right"/>
    </xf>
    <xf numFmtId="165" fontId="4" fillId="6" borderId="1" xfId="15" applyNumberFormat="1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38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3" xfId="0" applyFont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3" xfId="0" applyFill="1" applyBorder="1" applyAlignment="1">
      <alignment/>
    </xf>
    <xf numFmtId="41" fontId="0" fillId="4" borderId="1" xfId="0" applyNumberFormat="1" applyFill="1" applyBorder="1" applyAlignment="1">
      <alignment/>
    </xf>
    <xf numFmtId="165" fontId="0" fillId="4" borderId="3" xfId="15" applyNumberFormat="1" applyFont="1" applyFill="1" applyBorder="1" applyAlignment="1">
      <alignment/>
    </xf>
    <xf numFmtId="38" fontId="0" fillId="4" borderId="1" xfId="0" applyNumberFormat="1" applyFill="1" applyBorder="1" applyAlignment="1">
      <alignment/>
    </xf>
    <xf numFmtId="168" fontId="0" fillId="4" borderId="1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/>
    </xf>
    <xf numFmtId="165" fontId="0" fillId="4" borderId="1" xfId="15" applyNumberFormat="1" applyFont="1" applyFill="1" applyBorder="1" applyAlignment="1">
      <alignment/>
    </xf>
    <xf numFmtId="168" fontId="0" fillId="4" borderId="2" xfId="15" applyNumberFormat="1" applyFill="1" applyBorder="1" applyAlignment="1">
      <alignment/>
    </xf>
    <xf numFmtId="0" fontId="0" fillId="4" borderId="1" xfId="0" applyFill="1" applyBorder="1" applyAlignment="1">
      <alignment horizontal="right"/>
    </xf>
    <xf numFmtId="41" fontId="0" fillId="4" borderId="1" xfId="0" applyNumberFormat="1" applyFont="1" applyFill="1" applyBorder="1" applyAlignment="1">
      <alignment/>
    </xf>
    <xf numFmtId="168" fontId="0" fillId="6" borderId="1" xfId="15" applyNumberFormat="1" applyFill="1" applyBorder="1" applyAlignment="1">
      <alignment/>
    </xf>
    <xf numFmtId="0" fontId="0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3" fontId="0" fillId="2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/>
    </xf>
    <xf numFmtId="165" fontId="0" fillId="0" borderId="1" xfId="15" applyNumberFormat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0" fontId="4" fillId="6" borderId="1" xfId="0" applyFont="1" applyFill="1" applyBorder="1" applyAlignment="1">
      <alignment horizontal="left"/>
    </xf>
    <xf numFmtId="165" fontId="4" fillId="6" borderId="1" xfId="0" applyNumberFormat="1" applyFont="1" applyFill="1" applyBorder="1" applyAlignment="1">
      <alignment/>
    </xf>
    <xf numFmtId="38" fontId="4" fillId="6" borderId="1" xfId="0" applyNumberFormat="1" applyFont="1" applyFill="1" applyBorder="1" applyAlignment="1">
      <alignment/>
    </xf>
    <xf numFmtId="168" fontId="4" fillId="6" borderId="1" xfId="0" applyNumberFormat="1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6" borderId="1" xfId="0" applyFill="1" applyBorder="1" applyAlignment="1">
      <alignment horizontal="left"/>
    </xf>
    <xf numFmtId="165" fontId="0" fillId="6" borderId="1" xfId="15" applyNumberFormat="1" applyFill="1" applyBorder="1" applyAlignment="1">
      <alignment/>
    </xf>
    <xf numFmtId="38" fontId="0" fillId="6" borderId="1" xfId="0" applyNumberFormat="1" applyFon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8" fontId="0" fillId="0" borderId="1" xfId="0" applyNumberFormat="1" applyFont="1" applyFill="1" applyBorder="1" applyAlignment="1">
      <alignment/>
    </xf>
    <xf numFmtId="168" fontId="0" fillId="0" borderId="1" xfId="15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 horizontal="right" vertical="top" wrapText="1"/>
    </xf>
    <xf numFmtId="168" fontId="0" fillId="0" borderId="1" xfId="0" applyNumberFormat="1" applyFont="1" applyFill="1" applyBorder="1" applyAlignment="1">
      <alignment horizontal="right"/>
    </xf>
    <xf numFmtId="168" fontId="0" fillId="0" borderId="1" xfId="15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0" y="1352550"/>
          <a:ext cx="0" cy="26670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</xdr:row>
      <xdr:rowOff>142875</xdr:rowOff>
    </xdr:from>
    <xdr:to>
      <xdr:col>1</xdr:col>
      <xdr:colOff>9525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61925" y="1333500"/>
          <a:ext cx="171450" cy="314325"/>
        </a:xfrm>
        <a:prstGeom prst="curvedRightArrow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7</xdr:row>
      <xdr:rowOff>9525</xdr:rowOff>
    </xdr:from>
    <xdr:to>
      <xdr:col>2</xdr:col>
      <xdr:colOff>285750</xdr:colOff>
      <xdr:row>7</xdr:row>
      <xdr:rowOff>142875</xdr:rowOff>
    </xdr:to>
    <xdr:sp>
      <xdr:nvSpPr>
        <xdr:cNvPr id="3" name="AutoShape 3"/>
        <xdr:cNvSpPr>
          <a:spLocks/>
        </xdr:cNvSpPr>
      </xdr:nvSpPr>
      <xdr:spPr>
        <a:xfrm rot="5400000">
          <a:off x="933450" y="1685925"/>
          <a:ext cx="476250" cy="133350"/>
        </a:xfrm>
        <a:prstGeom prst="bentUpArrow">
          <a:avLst/>
        </a:prstGeom>
        <a:solidFill>
          <a:srgbClr val="CCFFFF">
            <a:alpha val="96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tabSelected="1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2" sqref="E12:E13"/>
    </sheetView>
  </sheetViews>
  <sheetFormatPr defaultColWidth="9.140625" defaultRowHeight="12.75"/>
  <cols>
    <col min="1" max="1" width="4.8515625" style="5" customWidth="1"/>
    <col min="2" max="2" width="12.00390625" style="6" customWidth="1"/>
    <col min="3" max="3" width="30.28125" style="7" customWidth="1"/>
    <col min="4" max="5" width="13.57421875" style="7" customWidth="1"/>
    <col min="6" max="6" width="13.7109375" style="78" customWidth="1"/>
    <col min="7" max="7" width="11.8515625" style="78" customWidth="1"/>
    <col min="8" max="9" width="13.28125" style="78" customWidth="1"/>
    <col min="10" max="10" width="14.57421875" style="78" customWidth="1"/>
    <col min="11" max="12" width="13.28125" style="78" customWidth="1"/>
    <col min="13" max="13" width="15.8515625" style="93" customWidth="1"/>
    <col min="14" max="14" width="14.7109375" style="94" customWidth="1"/>
    <col min="15" max="15" width="15.421875" style="7" customWidth="1"/>
    <col min="16" max="16" width="10.28125" style="7" bestFit="1" customWidth="1"/>
    <col min="17" max="16384" width="9.140625" style="7" customWidth="1"/>
  </cols>
  <sheetData>
    <row r="2" spans="2:14" s="1" customFormat="1" ht="12.75">
      <c r="B2" s="1" t="s">
        <v>0</v>
      </c>
      <c r="C2" s="1" t="s">
        <v>1</v>
      </c>
      <c r="D2" s="2" t="s">
        <v>2</v>
      </c>
      <c r="E2" s="3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3" t="s">
        <v>9</v>
      </c>
      <c r="L2" s="1" t="s">
        <v>10</v>
      </c>
      <c r="M2" s="4" t="s">
        <v>11</v>
      </c>
      <c r="N2" s="4" t="s">
        <v>12</v>
      </c>
    </row>
    <row r="3" spans="6:14" ht="28.5" customHeight="1">
      <c r="F3" s="8" t="s">
        <v>13</v>
      </c>
      <c r="G3" s="8" t="s">
        <v>14</v>
      </c>
      <c r="H3" s="8" t="s">
        <v>15</v>
      </c>
      <c r="I3" s="8" t="s">
        <v>16</v>
      </c>
      <c r="J3" s="8" t="s">
        <v>17</v>
      </c>
      <c r="K3" s="8"/>
      <c r="L3" s="9" t="s">
        <v>18</v>
      </c>
      <c r="M3" s="10"/>
      <c r="N3" s="11"/>
    </row>
    <row r="4" spans="1:14" s="12" customFormat="1" ht="39.75" customHeight="1" thickBot="1">
      <c r="A4" s="12" t="s">
        <v>19</v>
      </c>
      <c r="B4" s="13" t="s">
        <v>20</v>
      </c>
      <c r="C4" s="12" t="s">
        <v>21</v>
      </c>
      <c r="D4" s="8" t="s">
        <v>22</v>
      </c>
      <c r="E4" s="14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28</v>
      </c>
      <c r="K4" s="8" t="s">
        <v>29</v>
      </c>
      <c r="L4" s="15"/>
      <c r="M4" s="10" t="s">
        <v>30</v>
      </c>
      <c r="N4" s="16" t="s">
        <v>31</v>
      </c>
    </row>
    <row r="5" spans="1:14" s="25" customFormat="1" ht="12.75" customHeight="1">
      <c r="A5" s="17">
        <v>1</v>
      </c>
      <c r="B5" s="18" t="s">
        <v>32</v>
      </c>
      <c r="C5" s="19" t="s">
        <v>33</v>
      </c>
      <c r="D5" s="20">
        <v>539838</v>
      </c>
      <c r="E5" s="21"/>
      <c r="F5" s="22">
        <v>0</v>
      </c>
      <c r="G5" s="22">
        <v>0</v>
      </c>
      <c r="H5" s="22"/>
      <c r="I5" s="22"/>
      <c r="J5" s="22"/>
      <c r="K5" s="22"/>
      <c r="L5" s="22"/>
      <c r="M5" s="23">
        <v>0</v>
      </c>
      <c r="N5" s="24">
        <v>0</v>
      </c>
    </row>
    <row r="6" spans="1:14" s="25" customFormat="1" ht="12.75" customHeight="1" thickBot="1">
      <c r="A6" s="17">
        <v>2</v>
      </c>
      <c r="B6" s="26" t="s">
        <v>34</v>
      </c>
      <c r="C6" s="19" t="s">
        <v>35</v>
      </c>
      <c r="D6" s="20">
        <v>500000</v>
      </c>
      <c r="E6" s="21"/>
      <c r="F6" s="22">
        <v>0</v>
      </c>
      <c r="G6" s="22">
        <v>0</v>
      </c>
      <c r="H6" s="22"/>
      <c r="I6" s="22"/>
      <c r="J6" s="22"/>
      <c r="K6" s="22"/>
      <c r="L6" s="22"/>
      <c r="M6" s="23">
        <v>0</v>
      </c>
      <c r="N6" s="24">
        <v>0</v>
      </c>
    </row>
    <row r="7" spans="1:14" s="25" customFormat="1" ht="12.75" customHeight="1" thickBot="1">
      <c r="A7" s="27">
        <v>3</v>
      </c>
      <c r="B7" s="28">
        <v>395740</v>
      </c>
      <c r="C7" s="29" t="s">
        <v>35</v>
      </c>
      <c r="D7" s="30">
        <v>3900000</v>
      </c>
      <c r="E7" s="21"/>
      <c r="F7" s="22">
        <v>0</v>
      </c>
      <c r="G7" s="22">
        <v>0</v>
      </c>
      <c r="H7" s="31"/>
      <c r="I7" s="22"/>
      <c r="J7" s="22"/>
      <c r="K7" s="22"/>
      <c r="L7" s="22"/>
      <c r="M7" s="23">
        <v>0</v>
      </c>
      <c r="N7" s="24">
        <v>0</v>
      </c>
    </row>
    <row r="8" spans="1:15" s="44" customFormat="1" ht="13.5" customHeight="1" thickBot="1">
      <c r="A8" s="32">
        <v>4</v>
      </c>
      <c r="B8" s="33"/>
      <c r="C8" s="34" t="s">
        <v>56</v>
      </c>
      <c r="D8" s="35">
        <f>SUM(D5:D7)</f>
        <v>4939838</v>
      </c>
      <c r="E8" s="36">
        <v>-4172867</v>
      </c>
      <c r="F8" s="37">
        <v>8350960</v>
      </c>
      <c r="G8" s="38">
        <v>-66200</v>
      </c>
      <c r="H8" s="39">
        <v>3539236</v>
      </c>
      <c r="I8" s="40">
        <v>1823323</v>
      </c>
      <c r="J8" s="22">
        <v>2990000</v>
      </c>
      <c r="K8" s="22"/>
      <c r="L8" s="22"/>
      <c r="M8" s="41">
        <f>SUM(C8:L8)</f>
        <v>17404290</v>
      </c>
      <c r="N8" s="42">
        <f>SUM(D8:M8)/2</f>
        <v>17404290</v>
      </c>
      <c r="O8" s="43">
        <f>SUM(C8:K8)-E8</f>
        <v>21577157</v>
      </c>
    </row>
    <row r="9" spans="1:15" s="25" customFormat="1" ht="12.75" customHeight="1">
      <c r="A9" s="32">
        <v>5</v>
      </c>
      <c r="B9" s="29">
        <v>395833</v>
      </c>
      <c r="C9" s="45" t="s">
        <v>36</v>
      </c>
      <c r="D9" s="46">
        <v>179000</v>
      </c>
      <c r="E9" s="36">
        <v>-1734</v>
      </c>
      <c r="F9" s="47">
        <v>0</v>
      </c>
      <c r="G9" s="22">
        <v>0</v>
      </c>
      <c r="H9" s="31"/>
      <c r="I9" s="22"/>
      <c r="J9" s="22"/>
      <c r="K9" s="22"/>
      <c r="L9" s="22"/>
      <c r="M9" s="41">
        <f>SUM(C9:L9)</f>
        <v>177266</v>
      </c>
      <c r="N9" s="42">
        <f>SUM(D9:M9)/2</f>
        <v>177266</v>
      </c>
      <c r="O9" s="43">
        <f>SUM(C9:K9)-E9</f>
        <v>179000</v>
      </c>
    </row>
    <row r="10" spans="1:15" s="25" customFormat="1" ht="12.75" customHeight="1">
      <c r="A10" s="48">
        <v>6</v>
      </c>
      <c r="B10" s="49">
        <v>395840</v>
      </c>
      <c r="C10" s="29" t="s">
        <v>37</v>
      </c>
      <c r="D10" s="20">
        <v>4200000</v>
      </c>
      <c r="E10" s="36">
        <v>-1235937</v>
      </c>
      <c r="F10" s="47">
        <v>0</v>
      </c>
      <c r="G10" s="22">
        <v>0</v>
      </c>
      <c r="H10" s="31"/>
      <c r="I10" s="22"/>
      <c r="J10" s="22">
        <v>8935000</v>
      </c>
      <c r="K10" s="22"/>
      <c r="L10" s="22"/>
      <c r="M10" s="41">
        <f>SUM(C10:L10)</f>
        <v>11899063</v>
      </c>
      <c r="N10" s="42">
        <f>SUM(D10:M10)/2</f>
        <v>11899063</v>
      </c>
      <c r="O10" s="43">
        <f>SUM(C10:K10)-E10</f>
        <v>13135000</v>
      </c>
    </row>
    <row r="11" spans="1:15" s="25" customFormat="1" ht="12.75" customHeight="1">
      <c r="A11" s="48">
        <v>7</v>
      </c>
      <c r="B11" s="50"/>
      <c r="C11" s="51" t="s">
        <v>38</v>
      </c>
      <c r="D11" s="52">
        <f>SUM(D5:D10)-D8</f>
        <v>9318838</v>
      </c>
      <c r="E11" s="36"/>
      <c r="F11" s="47">
        <v>0</v>
      </c>
      <c r="G11" s="22">
        <v>0</v>
      </c>
      <c r="H11" s="31"/>
      <c r="I11" s="22"/>
      <c r="J11" s="22"/>
      <c r="K11" s="22"/>
      <c r="L11" s="22"/>
      <c r="M11" s="23">
        <v>0</v>
      </c>
      <c r="N11" s="24">
        <v>0</v>
      </c>
      <c r="O11" s="43"/>
    </row>
    <row r="12" spans="1:15" ht="12.75">
      <c r="A12" s="53">
        <v>8</v>
      </c>
      <c r="B12" s="54">
        <v>395211</v>
      </c>
      <c r="C12" s="55" t="s">
        <v>39</v>
      </c>
      <c r="D12" s="31">
        <v>0</v>
      </c>
      <c r="E12" s="36">
        <v>-408</v>
      </c>
      <c r="F12" s="56">
        <v>5537564</v>
      </c>
      <c r="G12" s="31">
        <v>0</v>
      </c>
      <c r="H12" s="57">
        <v>-1456293</v>
      </c>
      <c r="I12" s="31"/>
      <c r="J12" s="31"/>
      <c r="K12" s="31"/>
      <c r="L12" s="57"/>
      <c r="M12" s="41">
        <f aca="true" t="shared" si="0" ref="M12:M22">SUM(C12:L12)</f>
        <v>4080863</v>
      </c>
      <c r="N12" s="42">
        <f aca="true" t="shared" si="1" ref="N12:N18">SUM(D12:M12)/2</f>
        <v>4080863</v>
      </c>
      <c r="O12" s="43">
        <f aca="true" t="shared" si="2" ref="O12:O22">SUM(C12:K12)-E12</f>
        <v>4081271</v>
      </c>
    </row>
    <row r="13" spans="1:15" ht="12.75">
      <c r="A13" s="53">
        <v>9</v>
      </c>
      <c r="B13" s="54">
        <v>395212</v>
      </c>
      <c r="C13" s="58" t="s">
        <v>40</v>
      </c>
      <c r="D13" s="31">
        <v>0</v>
      </c>
      <c r="E13" s="36">
        <v>-47742</v>
      </c>
      <c r="F13" s="56">
        <v>1462750</v>
      </c>
      <c r="G13" s="31">
        <v>0</v>
      </c>
      <c r="H13" s="57">
        <v>-950889</v>
      </c>
      <c r="I13" s="31"/>
      <c r="J13" s="31"/>
      <c r="K13" s="31"/>
      <c r="L13" s="57"/>
      <c r="M13" s="41">
        <f t="shared" si="0"/>
        <v>464119</v>
      </c>
      <c r="N13" s="42">
        <f t="shared" si="1"/>
        <v>464119</v>
      </c>
      <c r="O13" s="43">
        <f t="shared" si="2"/>
        <v>511861</v>
      </c>
    </row>
    <row r="14" spans="1:15" s="66" customFormat="1" ht="12.75">
      <c r="A14" s="59">
        <v>10</v>
      </c>
      <c r="B14" s="60">
        <v>395213</v>
      </c>
      <c r="C14" s="61" t="s">
        <v>41</v>
      </c>
      <c r="D14" s="62">
        <v>0</v>
      </c>
      <c r="E14" s="36"/>
      <c r="F14" s="63">
        <v>93455</v>
      </c>
      <c r="G14" s="62">
        <v>0</v>
      </c>
      <c r="H14" s="62"/>
      <c r="I14" s="62"/>
      <c r="J14" s="62"/>
      <c r="K14" s="62"/>
      <c r="L14" s="64">
        <v>-93455</v>
      </c>
      <c r="M14" s="65">
        <f t="shared" si="0"/>
        <v>0</v>
      </c>
      <c r="N14" s="42">
        <f t="shared" si="1"/>
        <v>0</v>
      </c>
      <c r="O14" s="43">
        <f t="shared" si="2"/>
        <v>93455</v>
      </c>
    </row>
    <row r="15" spans="1:15" ht="12.75">
      <c r="A15" s="53">
        <v>11</v>
      </c>
      <c r="B15" s="67">
        <v>395214</v>
      </c>
      <c r="C15" s="68" t="s">
        <v>42</v>
      </c>
      <c r="D15" s="62">
        <v>0</v>
      </c>
      <c r="E15" s="36">
        <v>-301838</v>
      </c>
      <c r="F15" s="69">
        <v>400000</v>
      </c>
      <c r="G15" s="70">
        <v>-53000</v>
      </c>
      <c r="H15" s="70"/>
      <c r="I15" s="62"/>
      <c r="J15" s="62"/>
      <c r="K15" s="62"/>
      <c r="L15" s="64">
        <v>-347000</v>
      </c>
      <c r="M15" s="65">
        <f t="shared" si="0"/>
        <v>-301838</v>
      </c>
      <c r="N15" s="42">
        <f t="shared" si="1"/>
        <v>-301838</v>
      </c>
      <c r="O15" s="43">
        <f t="shared" si="2"/>
        <v>347000</v>
      </c>
    </row>
    <row r="16" spans="1:15" ht="12.75">
      <c r="A16" s="53">
        <v>12</v>
      </c>
      <c r="B16" s="67">
        <v>395215</v>
      </c>
      <c r="C16" s="68" t="s">
        <v>43</v>
      </c>
      <c r="D16" s="62">
        <v>0</v>
      </c>
      <c r="E16" s="36"/>
      <c r="F16" s="69">
        <v>214543</v>
      </c>
      <c r="G16" s="62">
        <v>0</v>
      </c>
      <c r="H16" s="62"/>
      <c r="I16" s="62"/>
      <c r="J16" s="62"/>
      <c r="K16" s="62"/>
      <c r="L16" s="64">
        <v>-214543</v>
      </c>
      <c r="M16" s="65">
        <f t="shared" si="0"/>
        <v>0</v>
      </c>
      <c r="N16" s="42">
        <f t="shared" si="1"/>
        <v>0</v>
      </c>
      <c r="O16" s="43">
        <f t="shared" si="2"/>
        <v>214543</v>
      </c>
    </row>
    <row r="17" spans="1:15" ht="12.75">
      <c r="A17" s="53">
        <v>13</v>
      </c>
      <c r="B17" s="67">
        <v>395303</v>
      </c>
      <c r="C17" s="68" t="s">
        <v>44</v>
      </c>
      <c r="D17" s="62">
        <v>0</v>
      </c>
      <c r="E17" s="36">
        <v>-46191</v>
      </c>
      <c r="F17" s="69">
        <v>53000</v>
      </c>
      <c r="G17" s="21">
        <v>66200</v>
      </c>
      <c r="H17" s="21"/>
      <c r="I17" s="62"/>
      <c r="J17" s="62"/>
      <c r="K17" s="62"/>
      <c r="L17" s="64">
        <f>-53000-66200</f>
        <v>-119200</v>
      </c>
      <c r="M17" s="65">
        <f t="shared" si="0"/>
        <v>-46191</v>
      </c>
      <c r="N17" s="42">
        <f t="shared" si="1"/>
        <v>-46191</v>
      </c>
      <c r="O17" s="43">
        <f t="shared" si="2"/>
        <v>119200</v>
      </c>
    </row>
    <row r="18" spans="1:20" ht="12.75">
      <c r="A18" s="53">
        <v>14</v>
      </c>
      <c r="B18" s="67">
        <v>395332</v>
      </c>
      <c r="C18" s="68" t="s">
        <v>45</v>
      </c>
      <c r="D18" s="62">
        <v>0</v>
      </c>
      <c r="E18" s="36">
        <v>-914</v>
      </c>
      <c r="F18" s="69">
        <v>273609</v>
      </c>
      <c r="G18" s="62">
        <v>0</v>
      </c>
      <c r="H18" s="62"/>
      <c r="I18" s="62"/>
      <c r="J18" s="62"/>
      <c r="K18" s="62"/>
      <c r="L18" s="64">
        <v>-273609</v>
      </c>
      <c r="M18" s="65">
        <f t="shared" si="0"/>
        <v>-914</v>
      </c>
      <c r="N18" s="42">
        <f t="shared" si="1"/>
        <v>-914</v>
      </c>
      <c r="O18" s="43">
        <f t="shared" si="2"/>
        <v>273609</v>
      </c>
      <c r="P18" s="58"/>
      <c r="Q18" s="58"/>
      <c r="R18" s="58"/>
      <c r="S18" s="58"/>
      <c r="T18" s="58"/>
    </row>
    <row r="19" spans="1:15" ht="12.75">
      <c r="A19" s="53">
        <v>15</v>
      </c>
      <c r="B19" s="71" t="s">
        <v>46</v>
      </c>
      <c r="C19" s="68" t="s">
        <v>47</v>
      </c>
      <c r="D19" s="62">
        <v>0</v>
      </c>
      <c r="E19" s="36"/>
      <c r="F19" s="72">
        <v>0</v>
      </c>
      <c r="G19" s="62">
        <v>0</v>
      </c>
      <c r="H19" s="62"/>
      <c r="I19" s="62"/>
      <c r="J19" s="62"/>
      <c r="K19" s="62"/>
      <c r="L19" s="64"/>
      <c r="M19" s="65">
        <f t="shared" si="0"/>
        <v>0</v>
      </c>
      <c r="N19" s="73">
        <v>0</v>
      </c>
      <c r="O19" s="43">
        <f t="shared" si="2"/>
        <v>0</v>
      </c>
    </row>
    <row r="20" spans="1:15" ht="12.75">
      <c r="A20" s="53">
        <v>16</v>
      </c>
      <c r="B20" s="6">
        <v>395423</v>
      </c>
      <c r="C20" s="7" t="s">
        <v>48</v>
      </c>
      <c r="D20" s="22">
        <v>0</v>
      </c>
      <c r="E20" s="38"/>
      <c r="F20" s="22">
        <v>0</v>
      </c>
      <c r="G20" s="22">
        <v>0</v>
      </c>
      <c r="H20" s="20">
        <v>4716389</v>
      </c>
      <c r="I20" s="22"/>
      <c r="J20" s="22"/>
      <c r="K20" s="22"/>
      <c r="L20" s="57"/>
      <c r="M20" s="41">
        <f t="shared" si="0"/>
        <v>4716389</v>
      </c>
      <c r="N20" s="42">
        <f>SUM(D20:M20)/2</f>
        <v>4716389</v>
      </c>
      <c r="O20" s="43">
        <f t="shared" si="2"/>
        <v>4716389</v>
      </c>
    </row>
    <row r="21" spans="1:15" s="77" customFormat="1" ht="25.5">
      <c r="A21" s="48">
        <v>17</v>
      </c>
      <c r="B21" s="74">
        <v>342001</v>
      </c>
      <c r="C21" s="75" t="s">
        <v>49</v>
      </c>
      <c r="D21" s="7"/>
      <c r="E21" s="38"/>
      <c r="F21" s="7"/>
      <c r="G21" s="7"/>
      <c r="H21" s="7"/>
      <c r="I21" s="7"/>
      <c r="J21" s="7"/>
      <c r="K21" s="76">
        <f>1303500+902237</f>
        <v>2205737</v>
      </c>
      <c r="L21" s="57"/>
      <c r="M21" s="41">
        <f t="shared" si="0"/>
        <v>2205737</v>
      </c>
      <c r="N21" s="42">
        <f>SUM(D21:M21)/2</f>
        <v>2205737</v>
      </c>
      <c r="O21" s="43">
        <f t="shared" si="2"/>
        <v>2205737</v>
      </c>
    </row>
    <row r="22" spans="1:15" ht="25.5">
      <c r="A22" s="53">
        <v>19</v>
      </c>
      <c r="B22" s="74">
        <v>342002</v>
      </c>
      <c r="C22" s="75" t="s">
        <v>50</v>
      </c>
      <c r="E22" s="36">
        <v>-60823</v>
      </c>
      <c r="K22" s="79">
        <v>2706211</v>
      </c>
      <c r="L22" s="57"/>
      <c r="M22" s="41">
        <f t="shared" si="0"/>
        <v>2645388</v>
      </c>
      <c r="N22" s="42">
        <f>SUM(D22:M22)/2</f>
        <v>2645388</v>
      </c>
      <c r="O22" s="43">
        <f t="shared" si="2"/>
        <v>2706211</v>
      </c>
    </row>
    <row r="23" spans="1:14" s="84" customFormat="1" ht="12.75">
      <c r="A23" s="80">
        <v>20</v>
      </c>
      <c r="B23" s="80"/>
      <c r="C23" s="51" t="s">
        <v>51</v>
      </c>
      <c r="D23" s="81">
        <f>D11</f>
        <v>9318838</v>
      </c>
      <c r="E23" s="82">
        <f aca="true" t="shared" si="3" ref="E23:L23">SUM(E5:E22)</f>
        <v>-5868454</v>
      </c>
      <c r="F23" s="52">
        <f t="shared" si="3"/>
        <v>16385881</v>
      </c>
      <c r="G23" s="82">
        <f t="shared" si="3"/>
        <v>-53000</v>
      </c>
      <c r="H23" s="52">
        <f t="shared" si="3"/>
        <v>5848443</v>
      </c>
      <c r="I23" s="52">
        <f t="shared" si="3"/>
        <v>1823323</v>
      </c>
      <c r="J23" s="52">
        <f t="shared" si="3"/>
        <v>11925000</v>
      </c>
      <c r="K23" s="52">
        <f t="shared" si="3"/>
        <v>4911948</v>
      </c>
      <c r="L23" s="82">
        <f t="shared" si="3"/>
        <v>-1047807</v>
      </c>
      <c r="M23" s="83"/>
      <c r="N23" s="83"/>
    </row>
    <row r="24" spans="1:15" s="89" customFormat="1" ht="23.25" customHeight="1">
      <c r="A24" s="80">
        <v>21</v>
      </c>
      <c r="B24" s="85"/>
      <c r="C24" s="52" t="s">
        <v>52</v>
      </c>
      <c r="D24" s="86"/>
      <c r="E24" s="87">
        <f>E23-E22</f>
        <v>-5807631</v>
      </c>
      <c r="F24" s="86"/>
      <c r="G24" s="86"/>
      <c r="H24" s="86"/>
      <c r="I24" s="86"/>
      <c r="J24" s="86"/>
      <c r="K24" s="86"/>
      <c r="L24" s="86"/>
      <c r="M24" s="16">
        <f>SUM(M5:M22)</f>
        <v>43244172</v>
      </c>
      <c r="N24" s="83">
        <f>SUM(N5:N23)</f>
        <v>43244172</v>
      </c>
      <c r="O24" s="88">
        <f>SUM(O8:O22)</f>
        <v>50160433</v>
      </c>
    </row>
    <row r="25" spans="1:13" ht="12.75">
      <c r="A25" s="53"/>
      <c r="B25" s="90"/>
      <c r="C25" s="91"/>
      <c r="E25" s="92">
        <v>-4205939</v>
      </c>
      <c r="M25" s="93">
        <f>E26</f>
        <v>1601692</v>
      </c>
    </row>
    <row r="26" spans="1:16" ht="12.75">
      <c r="A26" s="53"/>
      <c r="D26" s="95" t="s">
        <v>53</v>
      </c>
      <c r="E26" s="78">
        <v>1601692</v>
      </c>
      <c r="M26" s="93">
        <f>SUM(M24:M25)</f>
        <v>44845864</v>
      </c>
      <c r="P26" s="22"/>
    </row>
    <row r="27" spans="1:3" ht="12.75">
      <c r="A27" s="53"/>
      <c r="C27" s="5" t="s">
        <v>54</v>
      </c>
    </row>
    <row r="28" spans="1:14" ht="12.75">
      <c r="A28" s="53"/>
      <c r="B28" s="74">
        <v>342618</v>
      </c>
      <c r="C28" s="75" t="s">
        <v>55</v>
      </c>
      <c r="F28" s="7"/>
      <c r="G28" s="7"/>
      <c r="H28" s="96"/>
      <c r="I28" s="7"/>
      <c r="J28" s="7"/>
      <c r="K28" s="97">
        <f>693173+89594</f>
        <v>782767</v>
      </c>
      <c r="L28" s="57"/>
      <c r="M28" s="98">
        <f>SUM(D28:L28)</f>
        <v>782767</v>
      </c>
      <c r="N28" s="99"/>
    </row>
    <row r="29" ht="12.75">
      <c r="A29" s="53"/>
    </row>
    <row r="30" ht="12.75">
      <c r="A30" s="53"/>
    </row>
    <row r="31" ht="12.75">
      <c r="A31" s="53"/>
    </row>
    <row r="32" ht="12.75">
      <c r="A32" s="53"/>
    </row>
    <row r="33" ht="12.75">
      <c r="A33" s="53"/>
    </row>
    <row r="34" ht="12.75">
      <c r="A34" s="53"/>
    </row>
    <row r="35" ht="12.75">
      <c r="A35" s="53"/>
    </row>
    <row r="36" ht="12.75">
      <c r="A36" s="53"/>
    </row>
    <row r="37" ht="12.75">
      <c r="A37" s="53"/>
    </row>
    <row r="38" ht="12.75">
      <c r="A38" s="53"/>
    </row>
    <row r="39" ht="12.75">
      <c r="A39" s="53"/>
    </row>
    <row r="40" ht="12.75">
      <c r="A40" s="53"/>
    </row>
    <row r="41" ht="12.75">
      <c r="A41" s="53"/>
    </row>
    <row r="42" ht="12.75">
      <c r="A42" s="53"/>
    </row>
    <row r="43" ht="12.75">
      <c r="A43" s="53"/>
    </row>
    <row r="44" ht="12.75">
      <c r="A44" s="53"/>
    </row>
    <row r="45" ht="12.75">
      <c r="A45" s="53"/>
    </row>
    <row r="46" ht="12.75">
      <c r="A46" s="53"/>
    </row>
    <row r="47" ht="12.75">
      <c r="A47" s="53"/>
    </row>
    <row r="48" ht="12.75">
      <c r="A48" s="53"/>
    </row>
    <row r="49" ht="12.75">
      <c r="A49" s="53"/>
    </row>
    <row r="50" ht="12.75">
      <c r="A50" s="53"/>
    </row>
    <row r="51" ht="12.75">
      <c r="A51" s="53"/>
    </row>
    <row r="52" ht="12.75">
      <c r="A52" s="53"/>
    </row>
    <row r="53" ht="12.75">
      <c r="A53" s="53"/>
    </row>
    <row r="54" ht="12.75">
      <c r="A54" s="53"/>
    </row>
    <row r="55" ht="12.75">
      <c r="A55" s="53"/>
    </row>
    <row r="56" ht="12.75">
      <c r="A56" s="53"/>
    </row>
    <row r="57" ht="12.75">
      <c r="A57" s="53"/>
    </row>
    <row r="58" ht="12.75">
      <c r="A58" s="53"/>
    </row>
    <row r="59" ht="12.75">
      <c r="A59" s="53"/>
    </row>
    <row r="60" ht="12.75">
      <c r="A60" s="53"/>
    </row>
    <row r="61" ht="12.75">
      <c r="A61" s="53"/>
    </row>
    <row r="62" ht="12.75">
      <c r="A62" s="53"/>
    </row>
  </sheetData>
  <mergeCells count="2">
    <mergeCell ref="B25:C25"/>
    <mergeCell ref="L3:L4"/>
  </mergeCells>
  <printOptions/>
  <pageMargins left="0.17" right="0.2" top="0.83" bottom="0.88" header="0.33" footer="0.4"/>
  <pageSetup horizontalDpi="600" verticalDpi="600" orientation="landscape" paperSize="5" scale="95" r:id="rId2"/>
  <headerFooter alignWithMargins="0">
    <oddHeader>&amp;C&amp;"Arial,Bold"&amp;14Integrated Security Project Funding</oddHeader>
    <oddFooter>&amp;L&amp;F&amp;C&amp;P of &amp;N&amp;R&amp;D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Councilorkbook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Mansfield, Janice</dc:creator>
  <cp:keywords/>
  <dc:description/>
  <cp:lastModifiedBy>Mansfield, Janice</cp:lastModifiedBy>
  <dcterms:created xsi:type="dcterms:W3CDTF">2007-02-13T23:56:01Z</dcterms:created>
  <dcterms:modified xsi:type="dcterms:W3CDTF">2007-02-13T23:57:02Z</dcterms:modified>
  <cp:category/>
  <cp:version/>
  <cp:contentType/>
  <cp:contentStatus/>
</cp:coreProperties>
</file>