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Form C" sheetId="1" r:id="rId1"/>
  </sheets>
  <definedNames>
    <definedName name="_xlnm.Print_Area" localSheetId="0">'Form C'!$A$2:$G$43</definedName>
  </definedNames>
  <calcPr fullCalcOnLoad="1"/>
</workbook>
</file>

<file path=xl/sharedStrings.xml><?xml version="1.0" encoding="utf-8"?>
<sst xmlns="http://schemas.openxmlformats.org/spreadsheetml/2006/main" count="44" uniqueCount="42">
  <si>
    <t>Non-CX Financial Plan</t>
  </si>
  <si>
    <t>Fund Name:  Public Works Equipment Rental and Revolving Fund</t>
  </si>
  <si>
    <t>Fund Number:  000005570</t>
  </si>
  <si>
    <t>Prepared by:  Deanne E. Radke</t>
  </si>
  <si>
    <t>Date Prepared:  Updated July 27, 2009</t>
  </si>
  <si>
    <t>Category</t>
  </si>
  <si>
    <t xml:space="preserve">2009 Revised  </t>
  </si>
  <si>
    <t>2009 Estimated</t>
  </si>
  <si>
    <t>Estimated-Adopted Change</t>
  </si>
  <si>
    <t>Explanation of Change</t>
  </si>
  <si>
    <t>Revenues</t>
  </si>
  <si>
    <t>Base Revenue</t>
  </si>
  <si>
    <t xml:space="preserve">Pending 2nd Quarter Supplemental adding CMAQ grant funds awarded </t>
  </si>
  <si>
    <t>for Hybrid Medium and Heavy Duty Truck Acquisition for $150,000</t>
  </si>
  <si>
    <t>Total Revenues</t>
  </si>
  <si>
    <t>Expenditures</t>
  </si>
  <si>
    <t>Base Expenditures</t>
  </si>
  <si>
    <t>1st Quarter Supplemental Ordinance 16564 - PERS savings - $1,772</t>
  </si>
  <si>
    <t>2008/2009 Encumbrance Carryover</t>
  </si>
  <si>
    <t>Total Expenditures</t>
  </si>
  <si>
    <t>Estimated Underexpenditures</t>
  </si>
  <si>
    <t>Other Fund Transactions</t>
  </si>
  <si>
    <t>CAFR Adjustments</t>
  </si>
  <si>
    <t>Total Other Fund Transactions</t>
  </si>
  <si>
    <t>Ending Fund Balance</t>
  </si>
  <si>
    <t>Designations and Reserves</t>
  </si>
  <si>
    <t>Allowance for Inventory of Supplies</t>
  </si>
  <si>
    <t>Total Designations and Reserves</t>
  </si>
  <si>
    <t>Ending Undesignated Fund Balance</t>
  </si>
  <si>
    <t xml:space="preserve">Financial Plan Notes: 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</si>
  <si>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</si>
  <si>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</si>
  <si>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r>
      <t>Contingency for Capital Improvements</t>
    </r>
    <r>
      <rPr>
        <vertAlign val="superscript"/>
        <sz val="9"/>
        <rFont val="Times New Roman"/>
        <family val="1"/>
      </rPr>
      <t>5</t>
    </r>
  </si>
  <si>
    <r>
      <t xml:space="preserve">Target Fund Balance - 10% PFRC </t>
    </r>
    <r>
      <rPr>
        <b/>
        <vertAlign val="superscript"/>
        <sz val="12"/>
        <rFont val="Times New Roman"/>
        <family val="1"/>
      </rPr>
      <t>3 &amp; 4</t>
    </r>
  </si>
  <si>
    <r>
      <t xml:space="preserve">Target Fund Balance - 20% PFRC </t>
    </r>
    <r>
      <rPr>
        <b/>
        <vertAlign val="superscript"/>
        <sz val="12"/>
        <rFont val="Times New Roman"/>
        <family val="1"/>
      </rPr>
      <t>3 &amp; 4</t>
    </r>
  </si>
  <si>
    <r>
      <t>1</t>
    </r>
    <r>
      <rPr>
        <sz val="10"/>
        <rFont val="Arial"/>
        <family val="2"/>
      </rPr>
      <t xml:space="preserve"> Actuals are taken from ARMS 14th Month or 2008 CAFR</t>
    </r>
  </si>
  <si>
    <r>
      <t>2</t>
    </r>
    <r>
      <rPr>
        <sz val="10"/>
        <rFont val="Arial"/>
        <family val="2"/>
      </rPr>
      <t xml:space="preserve"> Adopted is taken form 2009 Adopted Budget Book</t>
    </r>
  </si>
  <si>
    <r>
      <t>3</t>
    </r>
    <r>
      <rPr>
        <sz val="10"/>
        <rFont val="Arial"/>
        <family val="2"/>
      </rPr>
      <t xml:space="preserve"> Target Fund Balance, as recommended by the County Auditor, is equal to a range of 10% to 20% of the Projected Replacement Cost of the Fleet (PFRC).</t>
    </r>
  </si>
  <si>
    <r>
      <t>4</t>
    </r>
    <r>
      <rPr>
        <sz val="10"/>
        <rFont val="Times New Roman"/>
        <family val="1"/>
      </rPr>
      <t xml:space="preserve"> - PFRC = Projected Fleet Replacement Cost</t>
    </r>
  </si>
  <si>
    <r>
      <t>5</t>
    </r>
    <r>
      <rPr>
        <sz val="10"/>
        <rFont val="Times New Roman"/>
        <family val="1"/>
      </rPr>
      <t xml:space="preserve"> - Contingency for Capital Improvements is not included in the Ending Fund Balance</t>
    </r>
  </si>
  <si>
    <r>
      <t>Beginning Fund Balance</t>
    </r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0"/>
      </rPr>
      <t xml:space="preserve"> </t>
    </r>
  </si>
  <si>
    <r>
      <t>6</t>
    </r>
    <r>
      <rPr>
        <sz val="10"/>
        <rFont val="Times New Roman"/>
        <family val="1"/>
      </rPr>
      <t xml:space="preserve"> - 2008 Beginning fund balance includes 2007 Impaired Investment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</si>
</sst>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Arial"/>
      <family val="2"/>
    </font>
    <font>
      <b/>
      <i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3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3" fillId="0" borderId="12" xfId="15" applyNumberFormat="1" applyFont="1" applyBorder="1" applyAlignment="1">
      <alignment/>
    </xf>
    <xf numFmtId="164" fontId="13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4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7" fillId="0" borderId="2" xfId="15" applyNumberFormat="1" applyFont="1" applyFill="1" applyBorder="1" applyAlignment="1">
      <alignment/>
    </xf>
    <xf numFmtId="0" fontId="13" fillId="0" borderId="0" xfId="0" applyFont="1" applyAlignment="1">
      <alignment/>
    </xf>
    <xf numFmtId="37" fontId="7" fillId="0" borderId="0" xfId="21" applyFont="1" applyFill="1" applyBorder="1" applyAlignment="1" quotePrefix="1">
      <alignment horizontal="left"/>
      <protection/>
    </xf>
    <xf numFmtId="38" fontId="3" fillId="0" borderId="0" xfId="15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7" fontId="7" fillId="0" borderId="0" xfId="21" applyFont="1" applyAlignment="1">
      <alignment horizontal="left"/>
      <protection/>
    </xf>
    <xf numFmtId="38" fontId="3" fillId="0" borderId="0" xfId="21" applyNumberFormat="1" applyFont="1">
      <alignment/>
      <protection/>
    </xf>
    <xf numFmtId="0" fontId="16" fillId="0" borderId="0" xfId="0" applyFont="1" applyAlignment="1">
      <alignment/>
    </xf>
    <xf numFmtId="38" fontId="13" fillId="0" borderId="0" xfId="21" applyNumberFormat="1" applyFont="1" applyBorder="1">
      <alignment/>
      <protection/>
    </xf>
    <xf numFmtId="38" fontId="17" fillId="0" borderId="0" xfId="21" applyNumberFormat="1" applyFont="1" applyBorder="1" applyAlignment="1" quotePrefix="1">
      <alignment horizontal="left" vertical="top"/>
      <protection/>
    </xf>
    <xf numFmtId="38" fontId="13" fillId="0" borderId="0" xfId="0" applyNumberFormat="1" applyFont="1" applyAlignment="1">
      <alignment/>
    </xf>
    <xf numFmtId="38" fontId="13" fillId="0" borderId="0" xfId="21" applyNumberFormat="1" applyFont="1" applyBorder="1" applyAlignment="1">
      <alignment horizontal="centerContinuous" wrapText="1"/>
      <protection/>
    </xf>
    <xf numFmtId="38" fontId="18" fillId="0" borderId="0" xfId="0" applyNumberFormat="1" applyFont="1" applyAlignment="1">
      <alignment horizontal="centerContinuous" wrapText="1"/>
    </xf>
    <xf numFmtId="38" fontId="13" fillId="0" borderId="0" xfId="0" applyNumberFormat="1" applyFont="1" applyAlignment="1">
      <alignment horizontal="centerContinuous" wrapText="1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13" fillId="0" borderId="0" xfId="21" applyNumberFormat="1" applyFont="1" applyAlignment="1">
      <alignment horizontal="left" vertical="top"/>
      <protection/>
    </xf>
    <xf numFmtId="38" fontId="13" fillId="0" borderId="0" xfId="21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horizontal="right"/>
    </xf>
    <xf numFmtId="164" fontId="21" fillId="0" borderId="11" xfId="15" applyNumberFormat="1" applyFont="1" applyFill="1" applyBorder="1" applyAlignment="1" quotePrefix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tabSelected="1" zoomScale="75" zoomScaleNormal="75" workbookViewId="0" topLeftCell="A4">
      <selection activeCell="G4" sqref="G4"/>
    </sheetView>
  </sheetViews>
  <sheetFormatPr defaultColWidth="9.140625" defaultRowHeight="12.75"/>
  <cols>
    <col min="1" max="1" width="43.7109375" style="115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51.1406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7" t="s">
        <v>0</v>
      </c>
      <c r="B2" s="117"/>
      <c r="C2" s="117"/>
      <c r="D2" s="117"/>
      <c r="E2" s="117"/>
      <c r="F2" s="117"/>
      <c r="G2" s="117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</v>
      </c>
      <c r="B5" s="10"/>
      <c r="C5" s="10"/>
      <c r="D5" s="10"/>
      <c r="E5" s="10"/>
      <c r="F5" s="15"/>
      <c r="G5" s="11" t="s">
        <v>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5</v>
      </c>
      <c r="B7" s="21" t="s">
        <v>30</v>
      </c>
      <c r="C7" s="22" t="s">
        <v>31</v>
      </c>
      <c r="D7" s="23" t="s">
        <v>6</v>
      </c>
      <c r="E7" s="24" t="s">
        <v>7</v>
      </c>
      <c r="F7" s="25" t="s">
        <v>8</v>
      </c>
      <c r="G7" s="26" t="s">
        <v>9</v>
      </c>
      <c r="H7" s="27"/>
    </row>
    <row r="8" spans="1:9" s="37" customFormat="1" ht="18.75">
      <c r="A8" s="29" t="s">
        <v>40</v>
      </c>
      <c r="B8" s="30">
        <f>7883531+(-173270)</f>
        <v>7710261</v>
      </c>
      <c r="C8" s="31">
        <v>5748872</v>
      </c>
      <c r="D8" s="31">
        <f>B27</f>
        <v>8618662</v>
      </c>
      <c r="E8" s="32">
        <f>B27</f>
        <v>8618662</v>
      </c>
      <c r="F8" s="33"/>
      <c r="G8" s="34"/>
      <c r="H8" s="35"/>
      <c r="I8" s="36"/>
    </row>
    <row r="9" spans="1:9" s="46" customFormat="1" ht="15.75">
      <c r="A9" s="38" t="s">
        <v>10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11</v>
      </c>
      <c r="B10" s="39">
        <v>11387510</v>
      </c>
      <c r="C10" s="40">
        <v>11284697</v>
      </c>
      <c r="D10" s="40">
        <f>C10</f>
        <v>11284697</v>
      </c>
      <c r="E10" s="40">
        <f>D10+150000</f>
        <v>11434697</v>
      </c>
      <c r="F10" s="48">
        <f aca="true" t="shared" si="0" ref="F10:F15">+E10-C10</f>
        <v>150000</v>
      </c>
      <c r="G10" s="49" t="s">
        <v>12</v>
      </c>
      <c r="H10" s="44"/>
      <c r="I10" s="45"/>
    </row>
    <row r="11" spans="1:9" s="46" customFormat="1" ht="15.75">
      <c r="A11" s="47"/>
      <c r="B11" s="39"/>
      <c r="C11" s="40"/>
      <c r="D11" s="40"/>
      <c r="E11" s="40"/>
      <c r="F11" s="48">
        <f t="shared" si="0"/>
        <v>0</v>
      </c>
      <c r="G11" s="49" t="s">
        <v>13</v>
      </c>
      <c r="H11" s="44"/>
      <c r="I11" s="45"/>
    </row>
    <row r="12" spans="1:9" s="46" customFormat="1" ht="15.75">
      <c r="A12" s="47"/>
      <c r="B12" s="39"/>
      <c r="C12" s="40"/>
      <c r="D12" s="40"/>
      <c r="E12" s="40"/>
      <c r="F12" s="48">
        <f t="shared" si="0"/>
        <v>0</v>
      </c>
      <c r="G12" s="49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>
        <f t="shared" si="0"/>
        <v>0</v>
      </c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/>
      <c r="F14" s="48">
        <f t="shared" si="0"/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 t="shared" si="0"/>
        <v>0</v>
      </c>
      <c r="G15" s="49"/>
      <c r="H15" s="44"/>
      <c r="I15" s="45"/>
    </row>
    <row r="16" spans="1:9" s="37" customFormat="1" ht="15.75">
      <c r="A16" s="29" t="s">
        <v>14</v>
      </c>
      <c r="B16" s="30">
        <f>SUM(B9:B15)</f>
        <v>11387510</v>
      </c>
      <c r="C16" s="30">
        <f>SUM(C10:C15)</f>
        <v>11284697</v>
      </c>
      <c r="D16" s="30">
        <f>SUM(D10:D15)</f>
        <v>11284697</v>
      </c>
      <c r="E16" s="30">
        <f>SUM(E10:E15)</f>
        <v>11434697</v>
      </c>
      <c r="F16" s="30">
        <f>SUM(F10:F15)</f>
        <v>150000</v>
      </c>
      <c r="G16" s="50"/>
      <c r="H16" s="35"/>
      <c r="I16" s="36"/>
    </row>
    <row r="17" spans="1:9" s="46" customFormat="1" ht="15.75">
      <c r="A17" s="38" t="s">
        <v>15</v>
      </c>
      <c r="B17" s="39"/>
      <c r="C17" s="40"/>
      <c r="D17" s="40"/>
      <c r="E17" s="51"/>
      <c r="F17" s="48"/>
      <c r="G17" s="52"/>
      <c r="H17" s="44"/>
      <c r="I17" s="45"/>
    </row>
    <row r="18" spans="1:9" s="46" customFormat="1" ht="15.75">
      <c r="A18" s="47" t="s">
        <v>16</v>
      </c>
      <c r="B18" s="39">
        <v>-10442103</v>
      </c>
      <c r="C18" s="40">
        <v>-13698387</v>
      </c>
      <c r="D18" s="40">
        <f>C18+1772</f>
        <v>-13696615</v>
      </c>
      <c r="E18" s="40">
        <f>D18-150000</f>
        <v>-13846615</v>
      </c>
      <c r="F18" s="48">
        <f>+E18-C18</f>
        <v>-148228</v>
      </c>
      <c r="G18" s="53" t="s">
        <v>17</v>
      </c>
      <c r="H18" s="44"/>
      <c r="I18" s="45"/>
    </row>
    <row r="19" spans="1:9" s="46" customFormat="1" ht="15.75">
      <c r="A19" s="47" t="s">
        <v>18</v>
      </c>
      <c r="B19" s="39"/>
      <c r="C19" s="40"/>
      <c r="D19" s="40">
        <f>B31</f>
        <v>-2407007</v>
      </c>
      <c r="E19" s="40">
        <f>D19</f>
        <v>-2407007</v>
      </c>
      <c r="F19" s="48">
        <f>+E19-C19</f>
        <v>-2407007</v>
      </c>
      <c r="G19" s="49" t="s">
        <v>12</v>
      </c>
      <c r="H19" s="44"/>
      <c r="I19" s="45"/>
    </row>
    <row r="20" spans="1:9" s="46" customFormat="1" ht="15.75">
      <c r="A20" s="47"/>
      <c r="B20" s="39"/>
      <c r="C20" s="40"/>
      <c r="D20" s="40"/>
      <c r="E20" s="40"/>
      <c r="F20" s="48"/>
      <c r="G20" s="49" t="s">
        <v>13</v>
      </c>
      <c r="H20" s="44"/>
      <c r="I20" s="45"/>
    </row>
    <row r="21" spans="1:9" s="46" customFormat="1" ht="15.75">
      <c r="A21" s="47"/>
      <c r="B21" s="39"/>
      <c r="C21" s="54"/>
      <c r="D21" s="40"/>
      <c r="E21" s="40"/>
      <c r="F21" s="48">
        <f>+E21-C21</f>
        <v>0</v>
      </c>
      <c r="G21" s="49"/>
      <c r="H21" s="44"/>
      <c r="I21" s="45"/>
    </row>
    <row r="22" spans="1:9" s="37" customFormat="1" ht="15.75">
      <c r="A22" s="55" t="s">
        <v>19</v>
      </c>
      <c r="B22" s="56">
        <f>SUM(B18:B21)</f>
        <v>-10442103</v>
      </c>
      <c r="C22" s="56">
        <f>SUM(C18:C21)</f>
        <v>-13698387</v>
      </c>
      <c r="D22" s="56">
        <f>SUM(D18:D21)</f>
        <v>-16103622</v>
      </c>
      <c r="E22" s="56">
        <f>SUM(E18:E21)</f>
        <v>-16253622</v>
      </c>
      <c r="F22" s="57">
        <f>+E22-C22</f>
        <v>-2555235</v>
      </c>
      <c r="G22" s="58"/>
      <c r="H22" s="35"/>
      <c r="I22" s="36"/>
    </row>
    <row r="23" spans="1:9" s="46" customFormat="1" ht="15.75">
      <c r="A23" s="59" t="s">
        <v>20</v>
      </c>
      <c r="B23" s="60"/>
      <c r="C23" s="61">
        <v>0</v>
      </c>
      <c r="D23" s="61">
        <v>0</v>
      </c>
      <c r="E23" s="62"/>
      <c r="F23" s="63"/>
      <c r="G23" s="64"/>
      <c r="H23" s="44"/>
      <c r="I23" s="45"/>
    </row>
    <row r="24" spans="1:9" s="46" customFormat="1" ht="15.75">
      <c r="A24" s="65" t="s">
        <v>21</v>
      </c>
      <c r="B24" s="66"/>
      <c r="C24" s="39"/>
      <c r="D24" s="39"/>
      <c r="E24" s="39"/>
      <c r="F24" s="51"/>
      <c r="G24" s="67"/>
      <c r="H24" s="44"/>
      <c r="I24" s="45"/>
    </row>
    <row r="25" spans="1:9" s="46" customFormat="1" ht="15.75">
      <c r="A25" s="47" t="s">
        <v>22</v>
      </c>
      <c r="B25" s="116">
        <v>-37006</v>
      </c>
      <c r="C25" s="39"/>
      <c r="D25" s="39"/>
      <c r="E25" s="39"/>
      <c r="F25" s="51"/>
      <c r="G25" s="67"/>
      <c r="H25" s="44"/>
      <c r="I25" s="45"/>
    </row>
    <row r="26" spans="1:9" s="46" customFormat="1" ht="15.75">
      <c r="A26" s="38" t="s">
        <v>23</v>
      </c>
      <c r="B26" s="116">
        <f>SUM(B25:B25)</f>
        <v>-37006</v>
      </c>
      <c r="C26" s="68">
        <f>SUM(C25:C25)</f>
        <v>0</v>
      </c>
      <c r="D26" s="68">
        <f>SUM(D25:D25)</f>
        <v>0</v>
      </c>
      <c r="E26" s="68">
        <f>SUM(E25:E25)</f>
        <v>0</v>
      </c>
      <c r="F26" s="51"/>
      <c r="G26" s="67"/>
      <c r="H26" s="44"/>
      <c r="I26" s="45"/>
    </row>
    <row r="27" spans="1:102" s="73" customFormat="1" ht="15.75">
      <c r="A27" s="29" t="s">
        <v>24</v>
      </c>
      <c r="B27" s="69">
        <f>+B8+B16+B22+B26</f>
        <v>8618662</v>
      </c>
      <c r="C27" s="70">
        <f>+C8+C16+C22+C23</f>
        <v>3335182</v>
      </c>
      <c r="D27" s="70">
        <f>+D8+D16+D22+D23</f>
        <v>3799737</v>
      </c>
      <c r="E27" s="70">
        <f>+E8+E16+E22+E23</f>
        <v>3799737</v>
      </c>
      <c r="F27" s="63"/>
      <c r="G27" s="71"/>
      <c r="H27" s="44"/>
      <c r="I27" s="44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</row>
    <row r="28" spans="1:9" s="46" customFormat="1" ht="15.75">
      <c r="A28" s="65" t="s">
        <v>25</v>
      </c>
      <c r="B28" s="39"/>
      <c r="C28" s="40"/>
      <c r="D28" s="40"/>
      <c r="E28" s="74"/>
      <c r="F28" s="75"/>
      <c r="G28" s="76"/>
      <c r="H28" s="77"/>
      <c r="I28" s="45"/>
    </row>
    <row r="29" spans="1:9" s="46" customFormat="1" ht="15.75">
      <c r="A29" s="78" t="s">
        <v>26</v>
      </c>
      <c r="B29" s="39">
        <v>-1181209</v>
      </c>
      <c r="C29" s="40">
        <v>-1043390</v>
      </c>
      <c r="D29" s="40">
        <f>C29</f>
        <v>-1043390</v>
      </c>
      <c r="E29" s="74">
        <f>D29</f>
        <v>-1043390</v>
      </c>
      <c r="F29" s="79"/>
      <c r="G29" s="76"/>
      <c r="H29" s="77"/>
      <c r="I29" s="45"/>
    </row>
    <row r="30" spans="1:9" s="46" customFormat="1" ht="15.75">
      <c r="A30" s="78" t="s">
        <v>32</v>
      </c>
      <c r="B30" s="39">
        <v>-314977</v>
      </c>
      <c r="C30" s="40">
        <v>-338541</v>
      </c>
      <c r="D30" s="40">
        <f>C30</f>
        <v>-338541</v>
      </c>
      <c r="E30" s="74">
        <f>D30</f>
        <v>-338541</v>
      </c>
      <c r="F30" s="79"/>
      <c r="G30" s="76"/>
      <c r="H30" s="77"/>
      <c r="I30" s="45"/>
    </row>
    <row r="31" spans="1:9" s="46" customFormat="1" ht="15.75">
      <c r="A31" s="78" t="str">
        <f>A19</f>
        <v>2008/2009 Encumbrance Carryover</v>
      </c>
      <c r="B31" s="39">
        <v>-2407007</v>
      </c>
      <c r="C31" s="40"/>
      <c r="D31" s="40"/>
      <c r="E31" s="74"/>
      <c r="F31" s="79"/>
      <c r="G31" s="76"/>
      <c r="H31" s="77"/>
      <c r="I31" s="45"/>
    </row>
    <row r="32" spans="1:9" s="37" customFormat="1" ht="15.75">
      <c r="A32" s="65" t="s">
        <v>27</v>
      </c>
      <c r="B32" s="80">
        <f>SUM(B28:B31)</f>
        <v>-3903193</v>
      </c>
      <c r="C32" s="81">
        <f>SUM(C28:C31)</f>
        <v>-1381931</v>
      </c>
      <c r="D32" s="81">
        <f>SUM(D28:D31)</f>
        <v>-1381931</v>
      </c>
      <c r="E32" s="82">
        <f>SUM(E28:E31)</f>
        <v>-1381931</v>
      </c>
      <c r="F32" s="83"/>
      <c r="G32" s="84"/>
      <c r="H32" s="85"/>
      <c r="I32" s="36"/>
    </row>
    <row r="33" spans="1:9" s="37" customFormat="1" ht="15.75">
      <c r="A33" s="29" t="s">
        <v>28</v>
      </c>
      <c r="B33" s="30">
        <f>+B27+B32-B30</f>
        <v>5030446</v>
      </c>
      <c r="C33" s="31">
        <f>+C27+C32-C30</f>
        <v>2291792</v>
      </c>
      <c r="D33" s="31">
        <f>+D27+D32-D30</f>
        <v>2756347</v>
      </c>
      <c r="E33" s="31">
        <f>+E27+E32-E30</f>
        <v>2756347</v>
      </c>
      <c r="F33" s="33"/>
      <c r="G33" s="86"/>
      <c r="H33" s="35"/>
      <c r="I33" s="36"/>
    </row>
    <row r="34" spans="1:8" s="89" customFormat="1" ht="36" customHeight="1" thickBot="1">
      <c r="A34" s="87" t="s">
        <v>33</v>
      </c>
      <c r="B34" s="30">
        <v>3173881.3</v>
      </c>
      <c r="C34" s="31">
        <f>B34*1.03</f>
        <v>3269097.739</v>
      </c>
      <c r="D34" s="31">
        <v>3269097.739</v>
      </c>
      <c r="E34" s="31">
        <f>D34</f>
        <v>3269097.739</v>
      </c>
      <c r="F34" s="31"/>
      <c r="G34" s="31">
        <f>F34*1.03</f>
        <v>0</v>
      </c>
      <c r="H34" s="88"/>
    </row>
    <row r="35" spans="1:7" s="91" customFormat="1" ht="19.5" thickBot="1">
      <c r="A35" s="87" t="s">
        <v>34</v>
      </c>
      <c r="B35" s="90">
        <v>6347762.600000001</v>
      </c>
      <c r="C35" s="31">
        <f>B35*1.03</f>
        <v>6538195.478000001</v>
      </c>
      <c r="D35" s="31">
        <v>6538195.478000001</v>
      </c>
      <c r="E35" s="31">
        <f>D35</f>
        <v>6538195.478000001</v>
      </c>
      <c r="F35" s="31"/>
      <c r="G35" s="31">
        <f>F35*1.03</f>
        <v>0</v>
      </c>
    </row>
    <row r="36" spans="1:7" s="94" customFormat="1" ht="15.75">
      <c r="A36" s="92"/>
      <c r="B36" s="93"/>
      <c r="C36" s="93"/>
      <c r="D36" s="93"/>
      <c r="E36" s="93"/>
      <c r="F36" s="93"/>
      <c r="G36" s="93"/>
    </row>
    <row r="37" spans="1:7" s="91" customFormat="1" ht="15.75">
      <c r="A37" s="95" t="s">
        <v>29</v>
      </c>
      <c r="B37" s="96"/>
      <c r="C37" s="96"/>
      <c r="D37" s="96"/>
      <c r="E37" s="96"/>
      <c r="F37" s="96"/>
      <c r="G37" s="96"/>
    </row>
    <row r="38" spans="1:7" s="91" customFormat="1" ht="15.75" customHeight="1">
      <c r="A38" s="97" t="s">
        <v>35</v>
      </c>
      <c r="B38" s="98"/>
      <c r="C38" s="99"/>
      <c r="D38" s="100"/>
      <c r="E38" s="98"/>
      <c r="F38" s="98"/>
      <c r="G38" s="98"/>
    </row>
    <row r="39" spans="1:7" s="91" customFormat="1" ht="15" customHeight="1">
      <c r="A39" s="97" t="s">
        <v>36</v>
      </c>
      <c r="B39" s="101"/>
      <c r="C39" s="102"/>
      <c r="D39" s="103"/>
      <c r="E39" s="101"/>
      <c r="F39" s="98"/>
      <c r="G39" s="98"/>
    </row>
    <row r="40" spans="1:7" s="91" customFormat="1" ht="18.75" customHeight="1">
      <c r="A40" s="97" t="s">
        <v>37</v>
      </c>
      <c r="B40" s="104"/>
      <c r="C40" s="104"/>
      <c r="D40" s="104"/>
      <c r="E40" s="104"/>
      <c r="F40" s="104"/>
      <c r="G40" s="104"/>
    </row>
    <row r="41" spans="1:7" s="91" customFormat="1" ht="18.75" customHeight="1">
      <c r="A41" s="105" t="s">
        <v>38</v>
      </c>
      <c r="B41" s="104"/>
      <c r="C41" s="104"/>
      <c r="D41" s="104"/>
      <c r="E41" s="104"/>
      <c r="F41" s="104"/>
      <c r="G41" s="104"/>
    </row>
    <row r="42" spans="1:7" s="91" customFormat="1" ht="15.75">
      <c r="A42" s="105" t="s">
        <v>39</v>
      </c>
      <c r="B42" s="106"/>
      <c r="C42" s="107"/>
      <c r="D42" s="107"/>
      <c r="E42" s="107"/>
      <c r="F42" s="100"/>
      <c r="G42" s="100"/>
    </row>
    <row r="43" spans="1:8" s="46" customFormat="1" ht="16.5">
      <c r="A43" s="105" t="s">
        <v>41</v>
      </c>
      <c r="B43" s="109"/>
      <c r="C43" s="110"/>
      <c r="D43" s="109"/>
      <c r="E43" s="109"/>
      <c r="F43" s="109"/>
      <c r="G43" s="94"/>
      <c r="H43" s="72"/>
    </row>
    <row r="44" spans="1:8" s="46" customFormat="1" ht="15.75">
      <c r="A44" s="108"/>
      <c r="B44" s="109"/>
      <c r="C44" s="110"/>
      <c r="D44" s="109"/>
      <c r="E44" s="109"/>
      <c r="F44" s="109"/>
      <c r="G44" s="94"/>
      <c r="H44" s="72"/>
    </row>
    <row r="45" spans="1:8" s="46" customFormat="1" ht="15.75">
      <c r="A45" s="108"/>
      <c r="B45" s="109"/>
      <c r="C45" s="110"/>
      <c r="D45" s="109"/>
      <c r="E45" s="109"/>
      <c r="F45" s="109"/>
      <c r="G45" s="94"/>
      <c r="H45" s="72"/>
    </row>
    <row r="46" spans="1:8" s="46" customFormat="1" ht="15.75">
      <c r="A46" s="108"/>
      <c r="B46" s="109"/>
      <c r="C46" s="110"/>
      <c r="D46" s="109"/>
      <c r="E46" s="109"/>
      <c r="F46" s="109"/>
      <c r="G46" s="94"/>
      <c r="H46" s="72"/>
    </row>
    <row r="47" spans="2:8" ht="15">
      <c r="B47" s="111"/>
      <c r="C47" s="112"/>
      <c r="D47" s="111"/>
      <c r="E47" s="111"/>
      <c r="F47" s="111"/>
      <c r="G47" s="113"/>
      <c r="H47" s="114"/>
    </row>
    <row r="48" spans="2:8" ht="15">
      <c r="B48" s="111"/>
      <c r="C48" s="112"/>
      <c r="D48" s="111"/>
      <c r="E48" s="111"/>
      <c r="F48" s="111"/>
      <c r="G48" s="113"/>
      <c r="H48" s="114"/>
    </row>
    <row r="49" spans="2:8" ht="15">
      <c r="B49" s="111"/>
      <c r="C49" s="112"/>
      <c r="D49" s="111"/>
      <c r="E49" s="111"/>
      <c r="F49" s="111"/>
      <c r="G49" s="113"/>
      <c r="H49" s="114"/>
    </row>
    <row r="50" spans="2:8" ht="15">
      <c r="B50" s="111"/>
      <c r="C50" s="112"/>
      <c r="D50" s="111"/>
      <c r="E50" s="111"/>
      <c r="F50" s="111"/>
      <c r="G50" s="113"/>
      <c r="H50" s="114"/>
    </row>
    <row r="51" ht="12.75">
      <c r="G51" s="113"/>
    </row>
    <row r="52" ht="12.75">
      <c r="G52" s="113"/>
    </row>
    <row r="53" ht="12.75">
      <c r="G53" s="113"/>
    </row>
    <row r="54" ht="12.75">
      <c r="G54" s="113"/>
    </row>
    <row r="55" ht="12.75">
      <c r="G55" s="113"/>
    </row>
    <row r="56" ht="12.75">
      <c r="G56" s="113"/>
    </row>
    <row r="57" ht="12.75">
      <c r="G57" s="113"/>
    </row>
    <row r="58" ht="12.75">
      <c r="G58" s="113"/>
    </row>
    <row r="59" ht="12.75">
      <c r="G59" s="113"/>
    </row>
    <row r="60" ht="12.75">
      <c r="G60" s="113"/>
    </row>
    <row r="61" ht="12.75">
      <c r="G61" s="113"/>
    </row>
    <row r="62" ht="12.75">
      <c r="G62" s="113"/>
    </row>
    <row r="63" ht="12.75">
      <c r="G63" s="113"/>
    </row>
    <row r="64" ht="12.75">
      <c r="G64" s="113"/>
    </row>
    <row r="65" ht="12.75">
      <c r="G65" s="113"/>
    </row>
    <row r="66" ht="12.75">
      <c r="G66" s="113"/>
    </row>
    <row r="67" ht="12.75">
      <c r="G67" s="113"/>
    </row>
    <row r="68" ht="12.75">
      <c r="G68" s="113"/>
    </row>
    <row r="69" ht="12.75">
      <c r="G69" s="113"/>
    </row>
    <row r="70" ht="12.75">
      <c r="G70" s="113"/>
    </row>
    <row r="71" ht="12.75">
      <c r="G71" s="113"/>
    </row>
    <row r="72" ht="12.75">
      <c r="G72" s="113"/>
    </row>
    <row r="73" ht="12.75">
      <c r="G73" s="113"/>
    </row>
    <row r="74" ht="12.75">
      <c r="G74" s="113"/>
    </row>
    <row r="75" ht="12.75">
      <c r="G75" s="113"/>
    </row>
    <row r="76" ht="12.75">
      <c r="G76" s="113"/>
    </row>
    <row r="77" ht="12.75">
      <c r="G77" s="113"/>
    </row>
    <row r="78" ht="12.75">
      <c r="G78" s="113"/>
    </row>
    <row r="79" ht="12.75">
      <c r="G79" s="113"/>
    </row>
    <row r="80" ht="12.75">
      <c r="G80" s="113"/>
    </row>
    <row r="81" ht="12.75">
      <c r="G81" s="113"/>
    </row>
    <row r="82" ht="12.75">
      <c r="G82" s="113"/>
    </row>
    <row r="83" ht="12.75">
      <c r="G83" s="1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</sheetData>
  <mergeCells count="1">
    <mergeCell ref="A2:G2"/>
  </mergeCells>
  <printOptions/>
  <pageMargins left="0.75" right="0.75" top="1" bottom="0.8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2009-07-29T17:06:36Z</cp:lastPrinted>
  <dcterms:created xsi:type="dcterms:W3CDTF">2009-07-27T22:42:12Z</dcterms:created>
  <dcterms:modified xsi:type="dcterms:W3CDTF">2009-07-30T16:37:55Z</dcterms:modified>
  <cp:category/>
  <cp:version/>
  <cp:contentType/>
  <cp:contentStatus/>
</cp:coreProperties>
</file>