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95" windowHeight="7935" activeTab="0"/>
  </bookViews>
  <sheets>
    <sheet name="Sheet1" sheetId="1" r:id="rId1"/>
  </sheets>
  <definedNames>
    <definedName name="_xlnm.Print_Area" localSheetId="0">'Sheet1'!$A$1:$G$42</definedName>
  </definedNames>
  <calcPr fullCalcOnLoad="1"/>
</workbook>
</file>

<file path=xl/comments1.xml><?xml version="1.0" encoding="utf-8"?>
<comments xmlns="http://schemas.openxmlformats.org/spreadsheetml/2006/main">
  <authors>
    <author>carnevn</author>
  </authors>
  <commentList>
    <comment ref="C7" authorId="0">
      <text>
        <r>
          <rPr>
            <b/>
            <sz val="8"/>
            <rFont val="Tahoma"/>
            <family val="0"/>
          </rPr>
          <t>carnevn:</t>
        </r>
        <r>
          <rPr>
            <sz val="8"/>
            <rFont val="Tahoma"/>
            <family val="0"/>
          </rPr>
          <t xml:space="preserve">
Revs from final Exec Prop \ Adopted FP.  Exp from final ARMS Essbase (post-payrec)</t>
        </r>
      </text>
    </comment>
  </commentList>
</comments>
</file>

<file path=xl/sharedStrings.xml><?xml version="1.0" encoding="utf-8"?>
<sst xmlns="http://schemas.openxmlformats.org/spreadsheetml/2006/main" count="57" uniqueCount="52">
  <si>
    <t>Form C</t>
  </si>
  <si>
    <t>Non-CX Financial Plan</t>
  </si>
  <si>
    <t>Fund Name: Facilities Management Internal Service</t>
  </si>
  <si>
    <t xml:space="preserve">             First Quarter Omnibus 2009</t>
  </si>
  <si>
    <t>Fund Number: 5511</t>
  </si>
  <si>
    <t>Category</t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</si>
  <si>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</si>
  <si>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t>2009 Adopted</t>
  </si>
  <si>
    <t xml:space="preserve">2009 Revised  </t>
  </si>
  <si>
    <r>
      <t>2009 Estimated</t>
    </r>
    <r>
      <rPr>
        <b/>
        <vertAlign val="superscript"/>
        <sz val="12"/>
        <rFont val="Times New Roman"/>
        <family val="1"/>
      </rPr>
      <t xml:space="preserve"> 2</t>
    </r>
  </si>
  <si>
    <t>Estimated-Adopted Change</t>
  </si>
  <si>
    <t>Explanation of Change</t>
  </si>
  <si>
    <t xml:space="preserve">Beginning Fund Balance </t>
  </si>
  <si>
    <t>Impact of actual 08 results</t>
  </si>
  <si>
    <t>Revenues</t>
  </si>
  <si>
    <t>Outside Leases \ Miscellaneous</t>
  </si>
  <si>
    <t>Interest Earnings</t>
  </si>
  <si>
    <t>Bldg. O&amp;M Charges to CX Agencies</t>
  </si>
  <si>
    <t>Recovery of "no ESCO" costs</t>
  </si>
  <si>
    <t>Bldg. O&amp;M Charges to Non-CX Agencies</t>
  </si>
  <si>
    <t>Architectural-Engineering</t>
  </si>
  <si>
    <t>Hourly Crafts</t>
  </si>
  <si>
    <t>Major Projects \ Strategic Initiatives</t>
  </si>
  <si>
    <t>Convert loanout to rev &amp; exp</t>
  </si>
  <si>
    <t>Print Shop Operations</t>
  </si>
  <si>
    <t>Other Revenues from CX Sources</t>
  </si>
  <si>
    <t>Total Revenues</t>
  </si>
  <si>
    <t>Expenditures</t>
  </si>
  <si>
    <t>Director's Office</t>
  </si>
  <si>
    <t>Incl above</t>
  </si>
  <si>
    <t>Building Services</t>
  </si>
  <si>
    <t>No ESCO savings in 09</t>
  </si>
  <si>
    <t>Capital Planning and Development</t>
  </si>
  <si>
    <t>Total Expenditures</t>
  </si>
  <si>
    <t>Other Fund Transactions</t>
  </si>
  <si>
    <t>Debt Service (4)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</si>
  <si>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</si>
  <si>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</si>
  <si>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</si>
  <si>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</si>
  <si>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</si>
  <si>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Target Fund Balance (6% of Revenues)</t>
  </si>
  <si>
    <t>Financial Plan Notes:</t>
  </si>
  <si>
    <t>(1)  Fund balances, rev, &amp; exp balanced to preliminary CAFR.  Detail from 14th month ARMS.</t>
  </si>
  <si>
    <t xml:space="preserve">(2)  Revenues and expenditures as reported in the Q1 09 report to OMB. </t>
  </si>
  <si>
    <t>(3)  Encumbrance carryovers, reappropriations, and supplemental appropriations are shown in the related expenditure totals of each business line.</t>
  </si>
  <si>
    <t>(4)  Estimated amount owed to FBOD for debt service on PAO tenant improvements to the 4th floor of the Courthouse.</t>
  </si>
  <si>
    <t>GF Transfer - Closure of Homeless Shelter restored by Council</t>
  </si>
  <si>
    <t>Restoration of Homeless Shelter (LB - DS01A)</t>
  </si>
  <si>
    <t>Council restored Lifeboat - Closure of Homeless Shelter</t>
  </si>
  <si>
    <t>Date Prepared: 4-30-09</t>
  </si>
  <si>
    <t>Prepared by: Kristy Smith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</si>
</sst>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</numFmts>
  <fonts count="1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7" fontId="1" fillId="0" borderId="0" xfId="19" applyFont="1" applyBorder="1" applyAlignment="1">
      <alignment horizontal="centerContinuous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37" fontId="2" fillId="0" borderId="0" xfId="19" applyFont="1" applyBorder="1" applyAlignment="1">
      <alignment horizontal="centerContinuous" wrapText="1"/>
      <protection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2" fillId="0" borderId="0" xfId="0" applyFont="1" applyBorder="1" applyAlignment="1">
      <alignment/>
    </xf>
    <xf numFmtId="37" fontId="5" fillId="0" borderId="1" xfId="19" applyFont="1" applyBorder="1" applyAlignment="1">
      <alignment horizontal="left" wrapText="1"/>
      <protection/>
    </xf>
    <xf numFmtId="37" fontId="6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7" fontId="7" fillId="0" borderId="0" xfId="19" applyFont="1" applyBorder="1" applyAlignment="1">
      <alignment horizontal="centerContinuous" wrapText="1"/>
      <protection/>
    </xf>
    <xf numFmtId="37" fontId="1" fillId="2" borderId="2" xfId="19" applyFont="1" applyFill="1" applyBorder="1" applyAlignment="1" applyProtection="1">
      <alignment horizontal="left" wrapText="1"/>
      <protection/>
    </xf>
    <xf numFmtId="37" fontId="1" fillId="2" borderId="3" xfId="19" applyFont="1" applyFill="1" applyBorder="1" applyAlignment="1">
      <alignment horizontal="center" wrapText="1"/>
      <protection/>
    </xf>
    <xf numFmtId="37" fontId="1" fillId="2" borderId="4" xfId="19" applyFont="1" applyFill="1" applyBorder="1" applyAlignment="1">
      <alignment horizontal="center" wrapText="1"/>
      <protection/>
    </xf>
    <xf numFmtId="37" fontId="1" fillId="2" borderId="5" xfId="19" applyFont="1" applyFill="1" applyBorder="1" applyAlignment="1">
      <alignment horizontal="center" wrapText="1"/>
      <protection/>
    </xf>
    <xf numFmtId="37" fontId="1" fillId="2" borderId="6" xfId="19" applyFont="1" applyFill="1" applyBorder="1" applyAlignment="1">
      <alignment horizontal="center" wrapText="1"/>
      <protection/>
    </xf>
    <xf numFmtId="37" fontId="1" fillId="2" borderId="2" xfId="19" applyFont="1" applyFill="1" applyBorder="1" applyAlignment="1">
      <alignment horizontal="center" wrapText="1"/>
      <protection/>
    </xf>
    <xf numFmtId="0" fontId="2" fillId="2" borderId="0" xfId="0" applyFont="1" applyFill="1" applyAlignment="1">
      <alignment/>
    </xf>
    <xf numFmtId="37" fontId="1" fillId="0" borderId="2" xfId="19" applyFont="1" applyFill="1" applyBorder="1" applyAlignment="1">
      <alignment horizontal="left" vertical="top"/>
      <protection/>
    </xf>
    <xf numFmtId="164" fontId="1" fillId="0" borderId="2" xfId="15" applyNumberFormat="1" applyFont="1" applyFill="1" applyBorder="1" applyAlignment="1">
      <alignment vertical="top"/>
    </xf>
    <xf numFmtId="164" fontId="1" fillId="0" borderId="4" xfId="15" applyNumberFormat="1" applyFont="1" applyFill="1" applyBorder="1" applyAlignment="1">
      <alignment vertical="top"/>
    </xf>
    <xf numFmtId="164" fontId="1" fillId="0" borderId="7" xfId="15" applyNumberFormat="1" applyFont="1" applyFill="1" applyBorder="1" applyAlignment="1">
      <alignment vertical="top"/>
    </xf>
    <xf numFmtId="164" fontId="1" fillId="0" borderId="8" xfId="15" applyNumberFormat="1" applyFont="1" applyBorder="1" applyAlignment="1">
      <alignment vertical="top"/>
    </xf>
    <xf numFmtId="164" fontId="4" fillId="0" borderId="9" xfId="15" applyNumberFormat="1" applyFont="1" applyBorder="1" applyAlignment="1">
      <alignment vertical="top"/>
    </xf>
    <xf numFmtId="0" fontId="1" fillId="0" borderId="0" xfId="0" applyFont="1" applyAlignment="1">
      <alignment/>
    </xf>
    <xf numFmtId="37" fontId="1" fillId="0" borderId="10" xfId="19" applyFont="1" applyFill="1" applyBorder="1" applyAlignment="1">
      <alignment horizontal="left" vertical="top"/>
      <protection/>
    </xf>
    <xf numFmtId="165" fontId="2" fillId="0" borderId="10" xfId="15" applyNumberFormat="1" applyFont="1" applyFill="1" applyBorder="1" applyAlignment="1">
      <alignment vertical="top"/>
    </xf>
    <xf numFmtId="165" fontId="2" fillId="0" borderId="11" xfId="15" applyNumberFormat="1" applyFont="1" applyFill="1" applyBorder="1" applyAlignment="1">
      <alignment vertical="top"/>
    </xf>
    <xf numFmtId="165" fontId="2" fillId="0" borderId="12" xfId="15" applyNumberFormat="1" applyFont="1" applyBorder="1" applyAlignment="1">
      <alignment vertical="top"/>
    </xf>
    <xf numFmtId="165" fontId="2" fillId="0" borderId="13" xfId="15" applyNumberFormat="1" applyFont="1" applyBorder="1" applyAlignment="1">
      <alignment vertical="top"/>
    </xf>
    <xf numFmtId="164" fontId="9" fillId="0" borderId="12" xfId="15" applyNumberFormat="1" applyFont="1" applyBorder="1" applyAlignment="1">
      <alignment vertical="top"/>
    </xf>
    <xf numFmtId="37" fontId="2" fillId="0" borderId="10" xfId="19" applyFont="1" applyFill="1" applyBorder="1" applyAlignment="1">
      <alignment horizontal="left" vertical="top"/>
      <protection/>
    </xf>
    <xf numFmtId="38" fontId="2" fillId="0" borderId="10" xfId="15" applyNumberFormat="1" applyFont="1" applyBorder="1" applyAlignment="1">
      <alignment vertical="top"/>
    </xf>
    <xf numFmtId="164" fontId="2" fillId="0" borderId="11" xfId="15" applyNumberFormat="1" applyFont="1" applyFill="1" applyBorder="1" applyAlignment="1">
      <alignment vertical="top"/>
    </xf>
    <xf numFmtId="165" fontId="2" fillId="0" borderId="14" xfId="15" applyNumberFormat="1" applyFont="1" applyBorder="1" applyAlignment="1">
      <alignment vertical="top"/>
    </xf>
    <xf numFmtId="164" fontId="9" fillId="0" borderId="10" xfId="15" applyNumberFormat="1" applyFont="1" applyBorder="1" applyAlignment="1">
      <alignment vertical="top" wrapText="1"/>
    </xf>
    <xf numFmtId="165" fontId="1" fillId="0" borderId="2" xfId="15" applyNumberFormat="1" applyFont="1" applyFill="1" applyBorder="1" applyAlignment="1">
      <alignment vertical="top"/>
    </xf>
    <xf numFmtId="164" fontId="5" fillId="0" borderId="2" xfId="15" applyNumberFormat="1" applyFont="1" applyBorder="1" applyAlignment="1">
      <alignment vertical="top"/>
    </xf>
    <xf numFmtId="164" fontId="1" fillId="0" borderId="0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5" fontId="2" fillId="0" borderId="10" xfId="15" applyNumberFormat="1" applyFont="1" applyBorder="1" applyAlignment="1">
      <alignment vertical="top"/>
    </xf>
    <xf numFmtId="164" fontId="4" fillId="0" borderId="12" xfId="15" applyNumberFormat="1" applyFont="1" applyBorder="1" applyAlignment="1">
      <alignment vertical="top"/>
    </xf>
    <xf numFmtId="165" fontId="2" fillId="3" borderId="10" xfId="15" applyNumberFormat="1" applyFont="1" applyFill="1" applyBorder="1" applyAlignment="1">
      <alignment horizontal="center" vertical="top"/>
    </xf>
    <xf numFmtId="165" fontId="1" fillId="0" borderId="2" xfId="15" applyNumberFormat="1" applyFont="1" applyBorder="1" applyAlignment="1">
      <alignment vertical="top"/>
    </xf>
    <xf numFmtId="164" fontId="9" fillId="0" borderId="2" xfId="15" applyNumberFormat="1" applyFont="1" applyBorder="1" applyAlignment="1">
      <alignment vertical="top"/>
    </xf>
    <xf numFmtId="37" fontId="1" fillId="0" borderId="10" xfId="19" applyFont="1" applyFill="1" applyBorder="1" applyAlignment="1">
      <alignment horizontal="left" vertical="top"/>
      <protection/>
    </xf>
    <xf numFmtId="165" fontId="9" fillId="0" borderId="10" xfId="15" applyNumberFormat="1" applyFont="1" applyFill="1" applyBorder="1" applyAlignment="1" quotePrefix="1">
      <alignment vertical="top"/>
    </xf>
    <xf numFmtId="164" fontId="4" fillId="0" borderId="11" xfId="15" applyNumberFormat="1" applyFont="1" applyBorder="1" applyAlignment="1">
      <alignment vertical="top"/>
    </xf>
    <xf numFmtId="165" fontId="2" fillId="0" borderId="10" xfId="15" applyNumberFormat="1" applyFont="1" applyFill="1" applyBorder="1" applyAlignment="1" quotePrefix="1">
      <alignment vertical="top"/>
    </xf>
    <xf numFmtId="37" fontId="2" fillId="0" borderId="10" xfId="19" applyFont="1" applyBorder="1" applyAlignment="1">
      <alignment horizontal="left" vertical="top"/>
      <protection/>
    </xf>
    <xf numFmtId="38" fontId="2" fillId="0" borderId="11" xfId="15" applyNumberFormat="1" applyFont="1" applyFill="1" applyBorder="1" applyAlignment="1">
      <alignment vertical="top"/>
    </xf>
    <xf numFmtId="165" fontId="1" fillId="0" borderId="10" xfId="15" applyNumberFormat="1" applyFont="1" applyFill="1" applyBorder="1" applyAlignment="1" quotePrefix="1">
      <alignment vertical="top"/>
    </xf>
    <xf numFmtId="165" fontId="1" fillId="0" borderId="2" xfId="15" applyNumberFormat="1" applyFont="1" applyFill="1" applyBorder="1" applyAlignment="1" quotePrefix="1">
      <alignment vertical="top"/>
    </xf>
    <xf numFmtId="164" fontId="4" fillId="0" borderId="2" xfId="15" applyNumberFormat="1" applyFont="1" applyBorder="1" applyAlignment="1">
      <alignment vertical="top" wrapText="1"/>
    </xf>
    <xf numFmtId="0" fontId="2" fillId="0" borderId="1" xfId="0" applyFont="1" applyBorder="1" applyAlignment="1">
      <alignment/>
    </xf>
    <xf numFmtId="165" fontId="2" fillId="0" borderId="0" xfId="15" applyNumberFormat="1" applyFont="1" applyFill="1" applyBorder="1" applyAlignment="1">
      <alignment vertical="top"/>
    </xf>
    <xf numFmtId="165" fontId="2" fillId="0" borderId="12" xfId="15" applyNumberFormat="1" applyFont="1" applyFill="1" applyBorder="1" applyAlignment="1">
      <alignment vertical="top"/>
    </xf>
    <xf numFmtId="164" fontId="4" fillId="0" borderId="10" xfId="15" applyNumberFormat="1" applyFont="1" applyFill="1" applyBorder="1" applyAlignment="1">
      <alignment vertical="top"/>
    </xf>
    <xf numFmtId="164" fontId="2" fillId="0" borderId="0" xfId="15" applyNumberFormat="1" applyFont="1" applyFill="1" applyBorder="1" applyAlignment="1">
      <alignment/>
    </xf>
    <xf numFmtId="164" fontId="4" fillId="0" borderId="11" xfId="15" applyNumberFormat="1" applyFont="1" applyFill="1" applyBorder="1" applyAlignment="1">
      <alignment vertical="top"/>
    </xf>
    <xf numFmtId="165" fontId="1" fillId="0" borderId="10" xfId="15" applyNumberFormat="1" applyFont="1" applyFill="1" applyBorder="1" applyAlignment="1">
      <alignment vertical="top"/>
    </xf>
    <xf numFmtId="165" fontId="1" fillId="0" borderId="11" xfId="15" applyNumberFormat="1" applyFont="1" applyFill="1" applyBorder="1" applyAlignment="1">
      <alignment vertical="top"/>
    </xf>
    <xf numFmtId="165" fontId="1" fillId="0" borderId="0" xfId="15" applyNumberFormat="1" applyFont="1" applyFill="1" applyBorder="1" applyAlignment="1">
      <alignment vertical="top"/>
    </xf>
    <xf numFmtId="165" fontId="1" fillId="0" borderId="9" xfId="15" applyNumberFormat="1" applyFont="1" applyFill="1" applyBorder="1" applyAlignment="1">
      <alignment vertical="top"/>
    </xf>
    <xf numFmtId="164" fontId="5" fillId="0" borderId="10" xfId="15" applyNumberFormat="1" applyFont="1" applyFill="1" applyBorder="1" applyAlignment="1">
      <alignment vertical="top"/>
    </xf>
    <xf numFmtId="164" fontId="1" fillId="0" borderId="0" xfId="15" applyNumberFormat="1" applyFont="1" applyFill="1" applyBorder="1" applyAlignment="1">
      <alignment/>
    </xf>
    <xf numFmtId="165" fontId="1" fillId="0" borderId="4" xfId="15" applyNumberFormat="1" applyFont="1" applyFill="1" applyBorder="1" applyAlignment="1">
      <alignment vertical="top"/>
    </xf>
    <xf numFmtId="165" fontId="1" fillId="0" borderId="8" xfId="15" applyNumberFormat="1" applyFont="1" applyBorder="1" applyAlignment="1">
      <alignment vertical="top"/>
    </xf>
    <xf numFmtId="37" fontId="1" fillId="0" borderId="15" xfId="19" applyFont="1" applyFill="1" applyBorder="1" applyAlignment="1" quotePrefix="1">
      <alignment horizontal="left" vertical="top"/>
      <protection/>
    </xf>
    <xf numFmtId="165" fontId="1" fillId="0" borderId="4" xfId="15" applyNumberFormat="1" applyFont="1" applyFill="1" applyBorder="1" applyAlignment="1">
      <alignment vertical="top"/>
    </xf>
    <xf numFmtId="165" fontId="1" fillId="0" borderId="6" xfId="15" applyNumberFormat="1" applyFont="1" applyBorder="1" applyAlignment="1">
      <alignment horizontal="right" vertical="top"/>
    </xf>
    <xf numFmtId="164" fontId="2" fillId="0" borderId="0" xfId="15" applyNumberFormat="1" applyFont="1" applyAlignment="1">
      <alignment horizontal="right"/>
    </xf>
    <xf numFmtId="37" fontId="5" fillId="0" borderId="0" xfId="19" applyFont="1" applyAlignment="1">
      <alignment horizontal="left"/>
      <protection/>
    </xf>
    <xf numFmtId="37" fontId="4" fillId="0" borderId="0" xfId="19" applyFont="1" applyBorder="1">
      <alignment/>
      <protection/>
    </xf>
    <xf numFmtId="37" fontId="5" fillId="0" borderId="0" xfId="19" applyFont="1" applyBorder="1">
      <alignment/>
      <protection/>
    </xf>
    <xf numFmtId="0" fontId="4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165" fontId="2" fillId="0" borderId="0" xfId="0" applyNumberFormat="1" applyFont="1" applyBorder="1" applyAlignment="1">
      <alignment horizontal="center"/>
    </xf>
    <xf numFmtId="37" fontId="4" fillId="0" borderId="0" xfId="19" applyFont="1" applyBorder="1" applyAlignment="1">
      <alignment horizontal="left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5" fontId="2" fillId="0" borderId="14" xfId="15" applyNumberFormat="1" applyFont="1" applyFill="1" applyBorder="1" applyAlignment="1">
      <alignment vertical="top"/>
    </xf>
    <xf numFmtId="164" fontId="9" fillId="0" borderId="10" xfId="15" applyNumberFormat="1" applyFont="1" applyFill="1" applyBorder="1" applyAlignment="1">
      <alignment vertical="top" wrapText="1"/>
    </xf>
    <xf numFmtId="37" fontId="1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6"/>
  <sheetViews>
    <sheetView tabSelected="1" workbookViewId="0" topLeftCell="A13">
      <selection activeCell="B3" sqref="B3"/>
    </sheetView>
  </sheetViews>
  <sheetFormatPr defaultColWidth="9.140625" defaultRowHeight="12.75"/>
  <cols>
    <col min="1" max="1" width="45.00390625" style="95" customWidth="1"/>
    <col min="2" max="2" width="14.7109375" style="24" customWidth="1"/>
    <col min="3" max="3" width="15.421875" style="23" customWidth="1"/>
    <col min="4" max="4" width="16.28125" style="24" customWidth="1"/>
    <col min="5" max="5" width="17.28125" style="24" bestFit="1" customWidth="1"/>
    <col min="6" max="6" width="20.7109375" style="24" customWidth="1"/>
    <col min="7" max="7" width="26.00390625" style="13" bestFit="1" customWidth="1"/>
    <col min="8" max="8" width="8.8515625" style="13" customWidth="1"/>
    <col min="9" max="9" width="17.8515625" style="0" customWidth="1"/>
  </cols>
  <sheetData>
    <row r="1" spans="1:20" s="6" customFormat="1" ht="15.7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8" customFormat="1" ht="15.75">
      <c r="A2" s="100" t="s">
        <v>1</v>
      </c>
      <c r="B2" s="100"/>
      <c r="C2" s="100"/>
      <c r="D2" s="100"/>
      <c r="E2" s="100"/>
      <c r="F2" s="100"/>
      <c r="G2" s="100"/>
      <c r="H2" s="7"/>
    </row>
    <row r="3" spans="1:8" s="13" customFormat="1" ht="19.5" customHeight="1">
      <c r="A3" s="9" t="s">
        <v>2</v>
      </c>
      <c r="B3" s="10"/>
      <c r="C3" s="11" t="s">
        <v>3</v>
      </c>
      <c r="D3" s="10"/>
      <c r="E3" s="10"/>
      <c r="F3" s="10"/>
      <c r="G3" s="12"/>
      <c r="H3" s="7"/>
    </row>
    <row r="4" spans="1:20" s="19" customFormat="1" ht="15.75">
      <c r="A4" s="9" t="s">
        <v>4</v>
      </c>
      <c r="B4" s="10"/>
      <c r="C4" s="14"/>
      <c r="D4" s="10"/>
      <c r="E4" s="10"/>
      <c r="F4" s="10"/>
      <c r="G4" s="12"/>
      <c r="H4" s="15"/>
      <c r="I4" s="16"/>
      <c r="J4" s="17"/>
      <c r="K4" s="17"/>
      <c r="L4" s="17"/>
      <c r="M4" s="17"/>
      <c r="N4" s="17"/>
      <c r="O4" s="17"/>
      <c r="P4" s="17"/>
      <c r="Q4" s="18"/>
      <c r="R4" s="18"/>
      <c r="S4" s="18"/>
      <c r="T4" s="18"/>
    </row>
    <row r="5" spans="1:20" s="19" customFormat="1" ht="18.75" customHeight="1">
      <c r="A5" s="9" t="s">
        <v>51</v>
      </c>
      <c r="B5" s="10"/>
      <c r="C5" s="14"/>
      <c r="D5" s="10"/>
      <c r="E5" s="10"/>
      <c r="F5" s="10"/>
      <c r="G5" s="20" t="s">
        <v>50</v>
      </c>
      <c r="H5" s="15"/>
      <c r="I5" s="16"/>
      <c r="J5" s="17"/>
      <c r="K5" s="17"/>
      <c r="L5" s="17"/>
      <c r="M5" s="17"/>
      <c r="N5" s="17"/>
      <c r="O5" s="17"/>
      <c r="P5" s="17"/>
      <c r="Q5" s="18"/>
      <c r="R5" s="18"/>
      <c r="S5" s="18"/>
      <c r="T5" s="18"/>
    </row>
    <row r="6" spans="1:16" ht="9" customHeight="1">
      <c r="A6" s="21"/>
      <c r="B6" s="22"/>
      <c r="E6" s="7"/>
      <c r="F6" s="25"/>
      <c r="H6" s="15"/>
      <c r="I6" s="16"/>
      <c r="J6" s="17"/>
      <c r="K6" s="17"/>
      <c r="L6" s="17"/>
      <c r="M6" s="17"/>
      <c r="N6" s="17"/>
      <c r="O6" s="17"/>
      <c r="P6" s="17"/>
    </row>
    <row r="7" spans="1:16" s="32" customFormat="1" ht="33" customHeight="1">
      <c r="A7" s="26" t="s">
        <v>5</v>
      </c>
      <c r="B7" s="27" t="s">
        <v>6</v>
      </c>
      <c r="C7" s="28" t="s">
        <v>7</v>
      </c>
      <c r="D7" s="29" t="s">
        <v>8</v>
      </c>
      <c r="E7" s="27" t="s">
        <v>9</v>
      </c>
      <c r="F7" s="30" t="s">
        <v>10</v>
      </c>
      <c r="G7" s="31" t="s">
        <v>11</v>
      </c>
      <c r="H7" s="15"/>
      <c r="I7" s="16"/>
      <c r="J7" s="17"/>
      <c r="K7" s="17"/>
      <c r="L7" s="17"/>
      <c r="M7" s="17"/>
      <c r="N7" s="17"/>
      <c r="O7" s="17"/>
      <c r="P7" s="17"/>
    </row>
    <row r="8" spans="1:16" s="39" customFormat="1" ht="15.75">
      <c r="A8" s="33" t="s">
        <v>12</v>
      </c>
      <c r="B8" s="34">
        <v>1601587</v>
      </c>
      <c r="C8" s="35">
        <v>1216556</v>
      </c>
      <c r="D8" s="35">
        <f>B32</f>
        <v>3962757</v>
      </c>
      <c r="E8" s="36">
        <f>B32</f>
        <v>3962757</v>
      </c>
      <c r="F8" s="37">
        <f>+E8-C8</f>
        <v>2746201</v>
      </c>
      <c r="G8" s="38" t="s">
        <v>13</v>
      </c>
      <c r="H8" s="15"/>
      <c r="I8" s="16"/>
      <c r="J8" s="17"/>
      <c r="K8" s="17"/>
      <c r="L8" s="17"/>
      <c r="M8" s="17"/>
      <c r="N8" s="17"/>
      <c r="O8" s="17"/>
      <c r="P8" s="17"/>
    </row>
    <row r="9" spans="1:9" s="17" customFormat="1" ht="15.75">
      <c r="A9" s="40" t="s">
        <v>14</v>
      </c>
      <c r="B9" s="41"/>
      <c r="C9" s="42"/>
      <c r="D9" s="42"/>
      <c r="E9" s="43"/>
      <c r="F9" s="44"/>
      <c r="G9" s="45"/>
      <c r="H9" s="15"/>
      <c r="I9" s="16"/>
    </row>
    <row r="10" spans="1:9" s="17" customFormat="1" ht="15.75">
      <c r="A10" s="46" t="s">
        <v>15</v>
      </c>
      <c r="B10" s="47">
        <f>2139596-B16-21997</f>
        <v>1147972</v>
      </c>
      <c r="C10" s="42">
        <v>576477</v>
      </c>
      <c r="D10" s="42">
        <f>C10</f>
        <v>576477</v>
      </c>
      <c r="E10" s="48">
        <f>D10</f>
        <v>576477</v>
      </c>
      <c r="F10" s="49">
        <f aca="true" t="shared" si="0" ref="F10:F18">+E10-C10</f>
        <v>0</v>
      </c>
      <c r="G10" s="50"/>
      <c r="H10" s="15"/>
      <c r="I10" s="16"/>
    </row>
    <row r="11" spans="1:9" s="17" customFormat="1" ht="15.75">
      <c r="A11" s="46" t="s">
        <v>16</v>
      </c>
      <c r="B11" s="41">
        <v>215190</v>
      </c>
      <c r="C11" s="42">
        <v>120000</v>
      </c>
      <c r="D11" s="42">
        <f>C11</f>
        <v>120000</v>
      </c>
      <c r="E11" s="48">
        <f>D11</f>
        <v>120000</v>
      </c>
      <c r="F11" s="49">
        <f t="shared" si="0"/>
        <v>0</v>
      </c>
      <c r="G11" s="50"/>
      <c r="H11" s="15"/>
      <c r="I11" s="16"/>
    </row>
    <row r="12" spans="1:9" s="17" customFormat="1" ht="15.75">
      <c r="A12" s="46" t="s">
        <v>17</v>
      </c>
      <c r="B12" s="47">
        <v>28602448</v>
      </c>
      <c r="C12" s="42">
        <v>29791335</v>
      </c>
      <c r="D12" s="42">
        <f aca="true" t="shared" si="1" ref="D12:D18">C12</f>
        <v>29791335</v>
      </c>
      <c r="E12" s="48">
        <f>D12+(229500*0.9)</f>
        <v>29997885</v>
      </c>
      <c r="F12" s="49">
        <f t="shared" si="0"/>
        <v>206550</v>
      </c>
      <c r="G12" s="50" t="s">
        <v>18</v>
      </c>
      <c r="H12" s="15"/>
      <c r="I12" s="16"/>
    </row>
    <row r="13" spans="1:9" s="17" customFormat="1" ht="15.75">
      <c r="A13" s="46" t="s">
        <v>19</v>
      </c>
      <c r="B13" s="47">
        <v>6936958</v>
      </c>
      <c r="C13" s="42">
        <v>6912777</v>
      </c>
      <c r="D13" s="42">
        <f t="shared" si="1"/>
        <v>6912777</v>
      </c>
      <c r="E13" s="48">
        <f>D13+(229500*0.1)</f>
        <v>6935727</v>
      </c>
      <c r="F13" s="49">
        <f t="shared" si="0"/>
        <v>22950</v>
      </c>
      <c r="G13" s="50" t="s">
        <v>18</v>
      </c>
      <c r="H13" s="15"/>
      <c r="I13" s="16"/>
    </row>
    <row r="14" spans="1:9" s="17" customFormat="1" ht="15.75">
      <c r="A14" s="46" t="s">
        <v>20</v>
      </c>
      <c r="B14" s="41">
        <v>4466529</v>
      </c>
      <c r="C14" s="42">
        <v>4456595</v>
      </c>
      <c r="D14" s="42">
        <f t="shared" si="1"/>
        <v>4456595</v>
      </c>
      <c r="E14" s="48">
        <f>D14</f>
        <v>4456595</v>
      </c>
      <c r="F14" s="49">
        <f t="shared" si="0"/>
        <v>0</v>
      </c>
      <c r="G14" s="50"/>
      <c r="H14" s="15"/>
      <c r="I14" s="16"/>
    </row>
    <row r="15" spans="1:9" s="17" customFormat="1" ht="15.75">
      <c r="A15" s="46" t="s">
        <v>21</v>
      </c>
      <c r="B15" s="41">
        <v>2714008</v>
      </c>
      <c r="C15" s="42">
        <v>2407858</v>
      </c>
      <c r="D15" s="42">
        <f t="shared" si="1"/>
        <v>2407858</v>
      </c>
      <c r="E15" s="48">
        <f>D15</f>
        <v>2407858</v>
      </c>
      <c r="F15" s="49">
        <f t="shared" si="0"/>
        <v>0</v>
      </c>
      <c r="G15" s="50"/>
      <c r="H15" s="15"/>
      <c r="I15" s="16"/>
    </row>
    <row r="16" spans="1:9" s="17" customFormat="1" ht="15.75">
      <c r="A16" s="46" t="s">
        <v>22</v>
      </c>
      <c r="B16" s="41">
        <v>969627</v>
      </c>
      <c r="C16" s="42">
        <v>1023647</v>
      </c>
      <c r="D16" s="42">
        <f t="shared" si="1"/>
        <v>1023647</v>
      </c>
      <c r="E16" s="48">
        <f>D16+249840</f>
        <v>1273487</v>
      </c>
      <c r="F16" s="49">
        <f t="shared" si="0"/>
        <v>249840</v>
      </c>
      <c r="G16" s="50" t="s">
        <v>23</v>
      </c>
      <c r="H16" s="15"/>
      <c r="I16" s="16"/>
    </row>
    <row r="17" spans="1:9" s="17" customFormat="1" ht="15.75">
      <c r="A17" s="46" t="s">
        <v>24</v>
      </c>
      <c r="B17" s="41">
        <v>1144873</v>
      </c>
      <c r="C17" s="42">
        <v>1597407</v>
      </c>
      <c r="D17" s="42">
        <f t="shared" si="1"/>
        <v>1597407</v>
      </c>
      <c r="E17" s="48">
        <f>D17</f>
        <v>1597407</v>
      </c>
      <c r="F17" s="49">
        <f t="shared" si="0"/>
        <v>0</v>
      </c>
      <c r="G17" s="50"/>
      <c r="H17" s="15"/>
      <c r="I17" s="16"/>
    </row>
    <row r="18" spans="1:9" s="17" customFormat="1" ht="22.5">
      <c r="A18" s="46" t="s">
        <v>25</v>
      </c>
      <c r="B18" s="41">
        <v>813741</v>
      </c>
      <c r="C18" s="42">
        <v>932986</v>
      </c>
      <c r="D18" s="42">
        <f t="shared" si="1"/>
        <v>932986</v>
      </c>
      <c r="E18" s="48">
        <f>D18+23699</f>
        <v>956685</v>
      </c>
      <c r="F18" s="49">
        <f t="shared" si="0"/>
        <v>23699</v>
      </c>
      <c r="G18" s="99" t="s">
        <v>47</v>
      </c>
      <c r="H18" s="15"/>
      <c r="I18" s="16"/>
    </row>
    <row r="19" spans="1:9" s="39" customFormat="1" ht="15.75">
      <c r="A19" s="33" t="s">
        <v>26</v>
      </c>
      <c r="B19" s="51">
        <f>SUM(B10:B18)</f>
        <v>47011346</v>
      </c>
      <c r="C19" s="51">
        <f>SUM(C10:C18)</f>
        <v>47819082</v>
      </c>
      <c r="D19" s="51">
        <f>SUM(D10:D18)</f>
        <v>47819082</v>
      </c>
      <c r="E19" s="51">
        <f>SUM(E10:E18)</f>
        <v>48322121</v>
      </c>
      <c r="F19" s="51">
        <f>SUM(F10:F18)</f>
        <v>503039</v>
      </c>
      <c r="G19" s="52"/>
      <c r="H19" s="53"/>
      <c r="I19" s="54"/>
    </row>
    <row r="20" spans="1:9" s="17" customFormat="1" ht="15.75">
      <c r="A20" s="40" t="s">
        <v>27</v>
      </c>
      <c r="B20" s="41"/>
      <c r="C20" s="42"/>
      <c r="D20" s="42"/>
      <c r="E20" s="55"/>
      <c r="F20" s="49"/>
      <c r="G20" s="56"/>
      <c r="H20" s="15"/>
      <c r="I20" s="16"/>
    </row>
    <row r="21" spans="1:9" s="17" customFormat="1" ht="15.75">
      <c r="A21" s="46" t="s">
        <v>28</v>
      </c>
      <c r="B21" s="47">
        <f>-5929652+90454</f>
        <v>-5839198</v>
      </c>
      <c r="C21" s="42">
        <v>-5398385</v>
      </c>
      <c r="D21" s="42">
        <f>C21</f>
        <v>-5398385</v>
      </c>
      <c r="E21" s="47">
        <f>D21</f>
        <v>-5398385</v>
      </c>
      <c r="F21" s="49">
        <f>+E21-C21</f>
        <v>0</v>
      </c>
      <c r="G21" s="50"/>
      <c r="H21" s="15"/>
      <c r="I21" s="16"/>
    </row>
    <row r="22" spans="1:9" s="17" customFormat="1" ht="15.75">
      <c r="A22" s="46" t="s">
        <v>22</v>
      </c>
      <c r="B22" s="57" t="s">
        <v>29</v>
      </c>
      <c r="C22" s="42">
        <v>-688996</v>
      </c>
      <c r="D22" s="42">
        <f>C22</f>
        <v>-688996</v>
      </c>
      <c r="E22" s="47">
        <f>D22-249840</f>
        <v>-938836</v>
      </c>
      <c r="F22" s="49">
        <f>+E22-C22</f>
        <v>-249840</v>
      </c>
      <c r="G22" s="50" t="s">
        <v>23</v>
      </c>
      <c r="H22" s="15"/>
      <c r="I22" s="16"/>
    </row>
    <row r="23" spans="1:9" s="17" customFormat="1" ht="15.75">
      <c r="A23" s="46" t="s">
        <v>30</v>
      </c>
      <c r="B23" s="41">
        <v>-34498692</v>
      </c>
      <c r="C23" s="42">
        <v>-35993415</v>
      </c>
      <c r="D23" s="42">
        <f>C23</f>
        <v>-35993415</v>
      </c>
      <c r="E23" s="47">
        <f>D23-229500</f>
        <v>-36222915</v>
      </c>
      <c r="F23" s="49">
        <f>+E23-C23</f>
        <v>-229500</v>
      </c>
      <c r="G23" s="50" t="s">
        <v>31</v>
      </c>
      <c r="H23" s="15"/>
      <c r="I23" s="16"/>
    </row>
    <row r="24" spans="1:9" s="17" customFormat="1" ht="15.75">
      <c r="A24" s="46" t="s">
        <v>32</v>
      </c>
      <c r="B24" s="41">
        <v>-3110038</v>
      </c>
      <c r="C24" s="42">
        <v>-3548366</v>
      </c>
      <c r="D24" s="42">
        <f>C24</f>
        <v>-3548366</v>
      </c>
      <c r="E24" s="47">
        <f>D24</f>
        <v>-3548366</v>
      </c>
      <c r="F24" s="49">
        <f>+E24-C24</f>
        <v>0</v>
      </c>
      <c r="G24" s="50"/>
      <c r="H24" s="15"/>
      <c r="I24" s="16"/>
    </row>
    <row r="25" spans="1:9" s="17" customFormat="1" ht="15.75">
      <c r="A25" s="46" t="s">
        <v>24</v>
      </c>
      <c r="B25" s="41">
        <v>-1202248</v>
      </c>
      <c r="C25" s="42">
        <v>-1507103</v>
      </c>
      <c r="D25" s="42">
        <f>C25</f>
        <v>-1507103</v>
      </c>
      <c r="E25" s="47">
        <f>D25</f>
        <v>-1507103</v>
      </c>
      <c r="F25" s="49"/>
      <c r="G25" s="50"/>
      <c r="H25" s="15"/>
      <c r="I25" s="16"/>
    </row>
    <row r="26" spans="1:9" s="17" customFormat="1" ht="22.5">
      <c r="A26" s="46" t="s">
        <v>48</v>
      </c>
      <c r="B26" s="41"/>
      <c r="C26" s="42"/>
      <c r="D26" s="42">
        <f>C26</f>
        <v>0</v>
      </c>
      <c r="E26" s="98">
        <v>-56551</v>
      </c>
      <c r="F26" s="49">
        <f>+E26-C26</f>
        <v>-56551</v>
      </c>
      <c r="G26" s="99" t="s">
        <v>49</v>
      </c>
      <c r="H26" s="15"/>
      <c r="I26" s="16"/>
    </row>
    <row r="27" spans="1:9" s="39" customFormat="1" ht="15.75">
      <c r="A27" s="33" t="s">
        <v>33</v>
      </c>
      <c r="B27" s="51">
        <f>SUM(B21:B26)</f>
        <v>-44650176</v>
      </c>
      <c r="C27" s="51">
        <f>SUM(C21:C26)</f>
        <v>-47136265</v>
      </c>
      <c r="D27" s="51">
        <f>SUM(D21:D26)</f>
        <v>-47136265</v>
      </c>
      <c r="E27" s="51">
        <f>SUM(E21:E26)</f>
        <v>-47672156</v>
      </c>
      <c r="F27" s="58">
        <f>+E27-C27</f>
        <v>-535891</v>
      </c>
      <c r="G27" s="59"/>
      <c r="H27" s="53"/>
      <c r="I27" s="54"/>
    </row>
    <row r="28" spans="1:9" s="17" customFormat="1" ht="15.75">
      <c r="A28" s="60" t="s">
        <v>34</v>
      </c>
      <c r="B28" s="61"/>
      <c r="C28" s="41"/>
      <c r="D28" s="41"/>
      <c r="E28" s="41"/>
      <c r="F28" s="55"/>
      <c r="G28" s="62"/>
      <c r="H28" s="15"/>
      <c r="I28" s="16"/>
    </row>
    <row r="29" spans="1:9" s="17" customFormat="1" ht="15.75">
      <c r="A29" s="46" t="s">
        <v>35</v>
      </c>
      <c r="B29" s="63"/>
      <c r="C29" s="41"/>
      <c r="D29" s="41"/>
      <c r="E29" s="41">
        <v>-181000</v>
      </c>
      <c r="F29" s="55"/>
      <c r="G29" s="62"/>
      <c r="H29" s="15"/>
      <c r="I29" s="16"/>
    </row>
    <row r="30" spans="1:9" s="17" customFormat="1" ht="15.75">
      <c r="A30" s="64"/>
      <c r="B30" s="65"/>
      <c r="C30" s="41"/>
      <c r="D30" s="41"/>
      <c r="E30" s="41"/>
      <c r="F30" s="55"/>
      <c r="G30" s="62"/>
      <c r="H30" s="15"/>
      <c r="I30" s="16"/>
    </row>
    <row r="31" spans="1:9" s="17" customFormat="1" ht="15.75">
      <c r="A31" s="40" t="s">
        <v>36</v>
      </c>
      <c r="B31" s="66">
        <f>SUM(B28:B30)</f>
        <v>0</v>
      </c>
      <c r="C31" s="66">
        <f>SUM(C28:C29)</f>
        <v>0</v>
      </c>
      <c r="D31" s="66">
        <f>SUM(D28:D29)</f>
        <v>0</v>
      </c>
      <c r="E31" s="66">
        <f>SUM(E28:E29)</f>
        <v>-181000</v>
      </c>
      <c r="F31" s="55"/>
      <c r="G31" s="62"/>
      <c r="H31" s="15"/>
      <c r="I31" s="16"/>
    </row>
    <row r="32" spans="1:102" s="69" customFormat="1" ht="15.75">
      <c r="A32" s="33" t="s">
        <v>37</v>
      </c>
      <c r="B32" s="67">
        <f>B8+B19+B27+B31</f>
        <v>3962757</v>
      </c>
      <c r="C32" s="67">
        <f>C8+C19+C27+C31</f>
        <v>1899373</v>
      </c>
      <c r="D32" s="67">
        <f>D8+D19+D27+D31</f>
        <v>4645574</v>
      </c>
      <c r="E32" s="67">
        <f>E8+E19+E27+E31</f>
        <v>4431722</v>
      </c>
      <c r="F32" s="67">
        <f>F8+F19+F27+F31</f>
        <v>2713349</v>
      </c>
      <c r="G32" s="68"/>
      <c r="H32" s="15"/>
      <c r="I32" s="15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</row>
    <row r="33" spans="1:9" s="17" customFormat="1" ht="15.75">
      <c r="A33" s="60" t="s">
        <v>38</v>
      </c>
      <c r="B33" s="41"/>
      <c r="C33" s="42"/>
      <c r="D33" s="42"/>
      <c r="E33" s="70"/>
      <c r="F33" s="71"/>
      <c r="G33" s="72"/>
      <c r="H33" s="73"/>
      <c r="I33" s="16"/>
    </row>
    <row r="34" spans="1:9" s="17" customFormat="1" ht="15.75">
      <c r="A34" s="46" t="s">
        <v>35</v>
      </c>
      <c r="B34" s="41">
        <v>-181000</v>
      </c>
      <c r="C34" s="42"/>
      <c r="D34" s="42"/>
      <c r="E34" s="70"/>
      <c r="F34" s="41"/>
      <c r="G34" s="74"/>
      <c r="H34" s="73"/>
      <c r="I34" s="16"/>
    </row>
    <row r="35" spans="1:9" s="39" customFormat="1" ht="15.75">
      <c r="A35" s="60" t="s">
        <v>39</v>
      </c>
      <c r="B35" s="75">
        <f>SUM(B33:B34)</f>
        <v>-181000</v>
      </c>
      <c r="C35" s="76">
        <f>SUM(C33:C34)</f>
        <v>0</v>
      </c>
      <c r="D35" s="76">
        <f>SUM(D33:D34)</f>
        <v>0</v>
      </c>
      <c r="E35" s="77">
        <f>SUM(E33:E34)</f>
        <v>0</v>
      </c>
      <c r="F35" s="78">
        <f>E35-D35</f>
        <v>0</v>
      </c>
      <c r="G35" s="79"/>
      <c r="H35" s="80"/>
      <c r="I35" s="54"/>
    </row>
    <row r="36" spans="1:9" s="39" customFormat="1" ht="15.75">
      <c r="A36" s="33" t="s">
        <v>40</v>
      </c>
      <c r="B36" s="51">
        <f>+B32+B35</f>
        <v>3781757</v>
      </c>
      <c r="C36" s="81">
        <f>+C32+C35</f>
        <v>1899373</v>
      </c>
      <c r="D36" s="81">
        <f>+D32+D35</f>
        <v>4645574</v>
      </c>
      <c r="E36" s="81">
        <f>+E32+E35</f>
        <v>4431722</v>
      </c>
      <c r="F36" s="82">
        <f>E36-C36</f>
        <v>2532349</v>
      </c>
      <c r="G36" s="59"/>
      <c r="H36" s="53"/>
      <c r="I36" s="54"/>
    </row>
    <row r="37" spans="1:9" s="17" customFormat="1" ht="16.5" thickBot="1">
      <c r="A37" s="83" t="s">
        <v>41</v>
      </c>
      <c r="B37" s="84">
        <f>B19*0.06</f>
        <v>2820680.76</v>
      </c>
      <c r="C37" s="84">
        <f>C19*0.06</f>
        <v>2869144.92</v>
      </c>
      <c r="D37" s="84">
        <f>D19*0.06</f>
        <v>2869144.92</v>
      </c>
      <c r="E37" s="84">
        <f>E19*0.06</f>
        <v>2899327.26</v>
      </c>
      <c r="F37" s="85">
        <f>E37-D37</f>
        <v>30182.33999999985</v>
      </c>
      <c r="G37" s="68"/>
      <c r="H37" s="86"/>
      <c r="I37" s="16"/>
    </row>
    <row r="38" spans="1:8" s="90" customFormat="1" ht="13.5" customHeight="1">
      <c r="A38" s="87" t="s">
        <v>42</v>
      </c>
      <c r="B38" s="88"/>
      <c r="C38" s="89"/>
      <c r="D38" s="88"/>
      <c r="E38" s="88"/>
      <c r="G38" s="88"/>
      <c r="H38" s="88"/>
    </row>
    <row r="39" spans="1:8" s="90" customFormat="1" ht="12.75">
      <c r="A39" s="90" t="s">
        <v>43</v>
      </c>
      <c r="B39" s="12"/>
      <c r="C39" s="91"/>
      <c r="D39" s="12"/>
      <c r="E39" s="88"/>
      <c r="F39" s="88"/>
      <c r="G39" s="12"/>
      <c r="H39" s="12"/>
    </row>
    <row r="40" spans="1:8" s="17" customFormat="1" ht="15.75">
      <c r="A40" s="90" t="s">
        <v>44</v>
      </c>
      <c r="B40" s="10"/>
      <c r="C40" s="14"/>
      <c r="D40" s="10"/>
      <c r="E40" s="10"/>
      <c r="F40" s="92"/>
      <c r="G40" s="12"/>
      <c r="H40" s="20"/>
    </row>
    <row r="41" spans="1:8" s="17" customFormat="1" ht="15.75">
      <c r="A41" s="93" t="s">
        <v>45</v>
      </c>
      <c r="B41" s="10"/>
      <c r="C41" s="14"/>
      <c r="D41" s="10"/>
      <c r="E41" s="10"/>
      <c r="F41" s="10"/>
      <c r="G41" s="12"/>
      <c r="H41" s="20"/>
    </row>
    <row r="42" spans="1:8" s="17" customFormat="1" ht="15.75">
      <c r="A42" s="93" t="s">
        <v>46</v>
      </c>
      <c r="B42" s="10"/>
      <c r="C42" s="14"/>
      <c r="D42" s="10"/>
      <c r="E42" s="10"/>
      <c r="F42" s="10"/>
      <c r="G42" s="12"/>
      <c r="H42" s="20"/>
    </row>
    <row r="43" spans="1:8" s="17" customFormat="1" ht="15.75">
      <c r="A43" s="94"/>
      <c r="B43" s="10"/>
      <c r="C43" s="14"/>
      <c r="D43" s="10"/>
      <c r="E43" s="10"/>
      <c r="F43" s="10"/>
      <c r="G43" s="12"/>
      <c r="H43" s="20"/>
    </row>
    <row r="44" spans="2:8" ht="15">
      <c r="B44" s="3"/>
      <c r="C44" s="96"/>
      <c r="D44" s="3"/>
      <c r="E44" s="3"/>
      <c r="F44" s="3"/>
      <c r="G44" s="97"/>
      <c r="H44" s="8"/>
    </row>
    <row r="45" spans="2:8" ht="15">
      <c r="B45" s="3"/>
      <c r="C45" s="96"/>
      <c r="D45" s="3"/>
      <c r="E45" s="3"/>
      <c r="F45" s="3"/>
      <c r="G45" s="97"/>
      <c r="H45" s="8"/>
    </row>
    <row r="46" spans="2:8" ht="15">
      <c r="B46" s="3"/>
      <c r="C46" s="96"/>
      <c r="D46" s="3"/>
      <c r="E46" s="3"/>
      <c r="F46" s="3"/>
      <c r="G46" s="97"/>
      <c r="H46" s="8"/>
    </row>
    <row r="47" spans="2:8" ht="15">
      <c r="B47" s="3"/>
      <c r="C47" s="96"/>
      <c r="D47" s="3"/>
      <c r="E47" s="3"/>
      <c r="F47" s="3"/>
      <c r="G47" s="97"/>
      <c r="H47" s="8"/>
    </row>
    <row r="48" ht="12.75">
      <c r="G48" s="97"/>
    </row>
    <row r="49" ht="12.75">
      <c r="G49" s="97"/>
    </row>
    <row r="50" ht="12.75">
      <c r="G50" s="97"/>
    </row>
    <row r="51" ht="12.75">
      <c r="G51" s="97"/>
    </row>
    <row r="52" ht="12.75">
      <c r="G52" s="97"/>
    </row>
    <row r="53" ht="12.75">
      <c r="G53" s="97"/>
    </row>
    <row r="54" ht="12.75">
      <c r="G54" s="97"/>
    </row>
    <row r="55" ht="12.75">
      <c r="G55" s="97"/>
    </row>
    <row r="56" ht="12.75">
      <c r="G56" s="97"/>
    </row>
    <row r="57" ht="12.75">
      <c r="G57" s="97"/>
    </row>
    <row r="58" ht="12.75">
      <c r="G58" s="97"/>
    </row>
    <row r="59" ht="12.75">
      <c r="G59" s="97"/>
    </row>
    <row r="60" ht="12.75">
      <c r="G60" s="97"/>
    </row>
    <row r="61" ht="12.75">
      <c r="G61" s="97"/>
    </row>
    <row r="62" ht="12.75">
      <c r="G62" s="97"/>
    </row>
    <row r="63" ht="12.75">
      <c r="G63" s="97"/>
    </row>
    <row r="64" ht="12.75">
      <c r="G64" s="97"/>
    </row>
    <row r="65" ht="12.75">
      <c r="G65" s="97"/>
    </row>
    <row r="66" ht="12.75">
      <c r="G66" s="97"/>
    </row>
    <row r="67" ht="12.75">
      <c r="G67" s="97"/>
    </row>
    <row r="68" ht="12.75">
      <c r="G68" s="97"/>
    </row>
    <row r="69" ht="12.75">
      <c r="G69" s="97"/>
    </row>
    <row r="70" ht="12.75">
      <c r="G70" s="97"/>
    </row>
    <row r="71" ht="12.75">
      <c r="G71" s="97"/>
    </row>
    <row r="72" ht="12.75">
      <c r="G72" s="97"/>
    </row>
    <row r="73" ht="12.75">
      <c r="G73" s="97"/>
    </row>
    <row r="74" ht="12.75">
      <c r="G74" s="97"/>
    </row>
    <row r="75" ht="12.75">
      <c r="G75" s="97"/>
    </row>
    <row r="76" ht="12.75">
      <c r="G76" s="97"/>
    </row>
    <row r="77" ht="12.75">
      <c r="G77" s="97"/>
    </row>
    <row r="78" ht="12.75">
      <c r="G78" s="97"/>
    </row>
    <row r="79" ht="12.75">
      <c r="G79" s="97"/>
    </row>
    <row r="80" ht="12.75">
      <c r="G80" s="97"/>
    </row>
    <row r="81" ht="12.75">
      <c r="G81" s="97"/>
    </row>
    <row r="82" ht="12.75">
      <c r="G82" s="97"/>
    </row>
    <row r="83" ht="12.75">
      <c r="G83" s="97"/>
    </row>
    <row r="84" ht="12.75">
      <c r="G84" s="97"/>
    </row>
    <row r="85" ht="12.75">
      <c r="G85" s="97"/>
    </row>
    <row r="86" ht="12.75">
      <c r="G86" s="97"/>
    </row>
    <row r="87" ht="12.75">
      <c r="G87" s="97"/>
    </row>
    <row r="88" ht="12.75">
      <c r="G88" s="97"/>
    </row>
    <row r="89" ht="12.75">
      <c r="G89" s="97"/>
    </row>
    <row r="90" ht="12.75">
      <c r="G90" s="97"/>
    </row>
    <row r="91" ht="12.75">
      <c r="G91" s="97"/>
    </row>
    <row r="92" ht="12.75">
      <c r="G92" s="97"/>
    </row>
    <row r="93" ht="12.75">
      <c r="G93" s="97"/>
    </row>
    <row r="94" ht="12.75">
      <c r="G94" s="97"/>
    </row>
    <row r="95" ht="12.75">
      <c r="G95" s="97"/>
    </row>
    <row r="96" ht="12.75">
      <c r="G96" s="97"/>
    </row>
    <row r="97" ht="12.75">
      <c r="G97" s="97"/>
    </row>
    <row r="98" ht="12.75">
      <c r="G98" s="97"/>
    </row>
    <row r="99" ht="12.75">
      <c r="G99" s="97"/>
    </row>
    <row r="100" ht="12.75">
      <c r="G100" s="97"/>
    </row>
    <row r="101" ht="12.75">
      <c r="G101" s="97"/>
    </row>
    <row r="102" ht="12.75">
      <c r="G102" s="97"/>
    </row>
    <row r="103" ht="12.75">
      <c r="G103" s="97"/>
    </row>
    <row r="104" ht="12.75">
      <c r="G104" s="97"/>
    </row>
    <row r="105" ht="12.75">
      <c r="G105" s="97"/>
    </row>
    <row r="106" ht="12.75">
      <c r="G106" s="97"/>
    </row>
    <row r="107" ht="12.75">
      <c r="G107" s="97"/>
    </row>
    <row r="108" ht="12.75">
      <c r="G108" s="97"/>
    </row>
    <row r="109" ht="12.75">
      <c r="G109" s="97"/>
    </row>
    <row r="110" ht="12.75">
      <c r="G110" s="97"/>
    </row>
    <row r="111" ht="12.75">
      <c r="G111" s="97"/>
    </row>
    <row r="112" ht="12.75">
      <c r="G112" s="97"/>
    </row>
    <row r="113" ht="12.75">
      <c r="G113" s="97"/>
    </row>
    <row r="114" ht="12.75">
      <c r="G114" s="97"/>
    </row>
    <row r="115" ht="12.75">
      <c r="G115" s="97"/>
    </row>
    <row r="116" ht="12.75">
      <c r="G116" s="97"/>
    </row>
    <row r="117" ht="12.75">
      <c r="G117" s="97"/>
    </row>
    <row r="118" ht="12.75">
      <c r="G118" s="97"/>
    </row>
    <row r="119" ht="12.75">
      <c r="G119" s="97"/>
    </row>
    <row r="120" ht="12.75">
      <c r="G120" s="97"/>
    </row>
    <row r="121" ht="12.75">
      <c r="G121" s="97"/>
    </row>
    <row r="122" ht="12.75">
      <c r="G122" s="97"/>
    </row>
    <row r="123" ht="12.75">
      <c r="G123" s="97"/>
    </row>
    <row r="124" ht="12.75">
      <c r="G124" s="97"/>
    </row>
    <row r="125" ht="12.75">
      <c r="G125" s="97"/>
    </row>
    <row r="126" ht="12.75">
      <c r="G126" s="97"/>
    </row>
    <row r="127" ht="12.75">
      <c r="G127" s="97"/>
    </row>
    <row r="128" ht="12.75">
      <c r="G128" s="97"/>
    </row>
    <row r="129" ht="12.75">
      <c r="G129" s="97"/>
    </row>
    <row r="130" ht="12.75">
      <c r="G130" s="97"/>
    </row>
    <row r="131" ht="12.75">
      <c r="G131" s="97"/>
    </row>
    <row r="132" ht="12.75">
      <c r="G132" s="97"/>
    </row>
    <row r="133" ht="12.75">
      <c r="G133" s="97"/>
    </row>
    <row r="134" ht="12.75">
      <c r="G134" s="97"/>
    </row>
    <row r="135" ht="12.75">
      <c r="G135" s="97"/>
    </row>
    <row r="136" ht="12.75">
      <c r="G136" s="97"/>
    </row>
  </sheetData>
  <mergeCells count="1">
    <mergeCell ref="A2:G2"/>
  </mergeCells>
  <printOptions/>
  <pageMargins left="0.75" right="0.75" top="0.39" bottom="1" header="0.27" footer="0.5"/>
  <pageSetup horizontalDpi="600" verticalDpi="6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Laura Kennison</cp:lastModifiedBy>
  <cp:lastPrinted>2009-04-30T20:30:57Z</cp:lastPrinted>
  <dcterms:created xsi:type="dcterms:W3CDTF">2009-04-17T02:22:51Z</dcterms:created>
  <dcterms:modified xsi:type="dcterms:W3CDTF">2009-05-01T14:52:39Z</dcterms:modified>
  <cp:category/>
  <cp:version/>
  <cp:contentType/>
  <cp:contentStatus/>
</cp:coreProperties>
</file>