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4608" windowWidth="15576" windowHeight="4644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Plan'!$A$1:$G$44</definedName>
    <definedName name="SecondQOO">#REF!</definedName>
    <definedName name="Table">#REF!</definedName>
    <definedName name="ThirdQOO">#REF!</definedName>
  </definedNames>
  <calcPr calcId="125725"/>
</workbook>
</file>

<file path=xl/comments1.xml><?xml version="1.0" encoding="utf-8"?>
<comments xmlns="http://schemas.openxmlformats.org/spreadsheetml/2006/main">
  <authors>
    <author>bakerjo</author>
  </authors>
  <commentList>
    <comment ref="E22" authorId="0">
      <text>
        <r>
          <rPr>
            <sz val="8"/>
            <rFont val="Tahoma"/>
            <family val="2"/>
          </rPr>
          <t>Adopted + UAC supplementals + Casa Latina - flex/ret savings. + DAWN DV services</t>
        </r>
      </text>
    </comment>
  </commentList>
</comments>
</file>

<file path=xl/sharedStrings.xml><?xml version="1.0" encoding="utf-8"?>
<sst xmlns="http://schemas.openxmlformats.org/spreadsheetml/2006/main" count="52" uniqueCount="52">
  <si>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</si>
  <si>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</si>
  <si>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</si>
  <si>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</si>
  <si>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</si>
  <si>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</si>
  <si>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</si>
  <si>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</si>
  <si>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</si>
  <si>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</si>
  <si>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</si>
  <si>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</si>
  <si>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</si>
  <si>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</si>
  <si>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</si>
  <si>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</si>
  <si>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</si>
  <si>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</si>
  <si>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</si>
  <si>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</si>
  <si>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Fund Name:  Children and Family Services Fund</t>
  </si>
  <si>
    <t>Fund Number:  000001421</t>
  </si>
  <si>
    <t>Prepared by:  John Baker</t>
  </si>
  <si>
    <t>* Sales Tax</t>
  </si>
  <si>
    <t>* Interest Earnings</t>
  </si>
  <si>
    <t>* Parking Garage Fees</t>
  </si>
  <si>
    <t>* General Fund Transfer to Human Services</t>
  </si>
  <si>
    <t>* Interfund Transfer for CSD Admin/Overhead</t>
  </si>
  <si>
    <t>* Marriage License Fee</t>
  </si>
  <si>
    <t>* Divorce Filing Fee</t>
  </si>
  <si>
    <t>* Interfund Transfer for UAC</t>
  </si>
  <si>
    <t>* MIDD Fund Transfer</t>
  </si>
  <si>
    <t>* Community Services - Operating</t>
  </si>
  <si>
    <t>* Transfer to WTP</t>
  </si>
  <si>
    <t>* Transfer to HOF</t>
  </si>
  <si>
    <t>* Encumbrances</t>
  </si>
  <si>
    <t>* Reserve for Encumbrances</t>
  </si>
  <si>
    <t>Encumbrance carryover.</t>
  </si>
  <si>
    <r>
      <t>Estimated Underexpenditures</t>
    </r>
    <r>
      <rPr>
        <b/>
        <vertAlign val="superscript"/>
        <sz val="12"/>
        <rFont val="Times New Roman"/>
        <family val="1"/>
      </rPr>
      <t xml:space="preserve"> 3</t>
    </r>
  </si>
  <si>
    <r>
      <t xml:space="preserve">2 </t>
    </r>
    <r>
      <rPr>
        <sz val="12"/>
        <rFont val="Times New Roman"/>
        <family val="1"/>
      </rPr>
      <t>Adopted is taken from the 2011 Adopted Budget.</t>
    </r>
  </si>
  <si>
    <r>
      <t xml:space="preserve">1 </t>
    </r>
    <r>
      <rPr>
        <sz val="12"/>
        <rFont val="Times New Roman"/>
        <family val="1"/>
      </rPr>
      <t>Actuals are taken from ARMS 14th Month or 2010 CAFR.</t>
    </r>
  </si>
  <si>
    <r>
      <t xml:space="preserve">4 </t>
    </r>
    <r>
      <rPr>
        <sz val="12"/>
        <rFont val="Times New Roman"/>
        <family val="1"/>
      </rPr>
      <t>Target Fund Balance is based  upon 6% of estimated sales tax revenues to mitigate the impact of decline in actual collections.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</si>
  <si>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</si>
  <si>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3 </t>
    </r>
    <r>
      <rPr>
        <sz val="12"/>
        <rFont val="Times New Roman"/>
        <family val="1"/>
      </rPr>
      <t>There is no underexpenditure required of this fund.</t>
    </r>
  </si>
  <si>
    <t>Revised Sales Tax estimate from OEFA.</t>
  </si>
  <si>
    <t>Revised Interest Earnings calculation.</t>
  </si>
  <si>
    <t>Correction of transfer to WTP.</t>
  </si>
  <si>
    <t>Date Prepared:  October 14, 2011</t>
  </si>
  <si>
    <t>Revenue backing supplemental appropriation requests for full year's funding of support of the County's unincorporated areas.</t>
  </si>
  <si>
    <t>3rd Omnibus</t>
  </si>
  <si>
    <t>Revenue backing supplemental appropriation requests for the Casa Latina project and shelter and support services for the victims of domestic violence.</t>
  </si>
  <si>
    <t>Net of supplemental appropriation requests for full year's funding of support of the County's unincorporated areas -- ($251,440) / Casa Latina project -- ($200,000) / Flex and Retirement Benefits savings -- $37,414 / DV shelter and support services -- ($124,000)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</si>
</sst>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7" fillId="0" borderId="0">
      <alignment/>
      <protection/>
    </xf>
  </cellStyleXfs>
  <cellXfs count="124">
    <xf numFmtId="0" fontId="0" fillId="0" borderId="0" xfId="0"/>
    <xf numFmtId="0" fontId="0" fillId="0" borderId="0" xfId="0" applyBorder="1"/>
    <xf numFmtId="37" fontId="6" fillId="0" borderId="0" xfId="20" applyFont="1" applyBorder="1" applyAlignment="1">
      <alignment horizontal="centerContinuous" wrapText="1"/>
      <protection/>
    </xf>
    <xf numFmtId="37" fontId="2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20" applyFont="1" applyBorder="1" applyAlignment="1">
      <alignment horizontal="centerContinuous" wrapText="1"/>
      <protection/>
    </xf>
    <xf numFmtId="0" fontId="7" fillId="2" borderId="0" xfId="0" applyFont="1" applyFill="1" applyBorder="1" applyAlignment="1">
      <alignment horizontal="left"/>
    </xf>
    <xf numFmtId="37" fontId="6" fillId="0" borderId="0" xfId="20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7" fillId="0" borderId="0" xfId="20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37" fontId="5" fillId="0" borderId="0" xfId="20" applyFont="1" applyBorder="1" applyAlignment="1">
      <alignment horizontal="left"/>
      <protection/>
    </xf>
    <xf numFmtId="37" fontId="4" fillId="0" borderId="1" xfId="20" applyFont="1" applyBorder="1" applyAlignment="1">
      <alignment horizontal="left" wrapText="1"/>
      <protection/>
    </xf>
    <xf numFmtId="37" fontId="8" fillId="0" borderId="0" xfId="20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0" applyFont="1" applyBorder="1" applyAlignment="1">
      <alignment horizontal="centerContinuous" wrapText="1"/>
      <protection/>
    </xf>
    <xf numFmtId="37" fontId="5" fillId="2" borderId="2" xfId="20" applyFont="1" applyFill="1" applyBorder="1" applyAlignment="1" applyProtection="1">
      <alignment horizontal="left" wrapText="1"/>
      <protection/>
    </xf>
    <xf numFmtId="37" fontId="5" fillId="2" borderId="3" xfId="20" applyFont="1" applyFill="1" applyBorder="1" applyAlignment="1">
      <alignment horizontal="center" wrapText="1"/>
      <protection/>
    </xf>
    <xf numFmtId="37" fontId="5" fillId="2" borderId="4" xfId="20" applyFont="1" applyFill="1" applyBorder="1" applyAlignment="1">
      <alignment horizontal="center" wrapText="1"/>
      <protection/>
    </xf>
    <xf numFmtId="37" fontId="5" fillId="2" borderId="5" xfId="20" applyFont="1" applyFill="1" applyBorder="1" applyAlignment="1">
      <alignment horizontal="center" wrapText="1"/>
      <protection/>
    </xf>
    <xf numFmtId="37" fontId="5" fillId="2" borderId="6" xfId="20" applyFont="1" applyFill="1" applyBorder="1" applyAlignment="1">
      <alignment horizontal="center" wrapText="1"/>
      <protection/>
    </xf>
    <xf numFmtId="37" fontId="5" fillId="2" borderId="7" xfId="20" applyFont="1" applyFill="1" applyBorder="1" applyAlignment="1">
      <alignment horizontal="center" wrapText="1"/>
      <protection/>
    </xf>
    <xf numFmtId="37" fontId="5" fillId="2" borderId="2" xfId="20" applyFont="1" applyFill="1" applyBorder="1" applyAlignment="1">
      <alignment horizontal="center" wrapText="1"/>
      <protection/>
    </xf>
    <xf numFmtId="37" fontId="5" fillId="2" borderId="0" xfId="20" applyFont="1" applyFill="1" applyAlignment="1">
      <alignment horizontal="center" wrapText="1"/>
      <protection/>
    </xf>
    <xf numFmtId="0" fontId="7" fillId="2" borderId="0" xfId="0" applyFont="1" applyFill="1"/>
    <xf numFmtId="37" fontId="5" fillId="0" borderId="2" xfId="20" applyFont="1" applyFill="1" applyBorder="1" applyAlignment="1">
      <alignment horizontal="left"/>
      <protection/>
    </xf>
    <xf numFmtId="164" fontId="5" fillId="0" borderId="2" xfId="18" applyNumberFormat="1" applyFont="1" applyFill="1" applyBorder="1" applyAlignment="1">
      <alignment/>
    </xf>
    <xf numFmtId="164" fontId="5" fillId="0" borderId="4" xfId="18" applyNumberFormat="1" applyFont="1" applyFill="1" applyBorder="1" applyAlignment="1">
      <alignment/>
    </xf>
    <xf numFmtId="164" fontId="5" fillId="0" borderId="8" xfId="18" applyNumberFormat="1" applyFont="1" applyFill="1" applyBorder="1" applyAlignment="1">
      <alignment/>
    </xf>
    <xf numFmtId="164" fontId="5" fillId="0" borderId="9" xfId="18" applyNumberFormat="1" applyFont="1" applyBorder="1"/>
    <xf numFmtId="164" fontId="4" fillId="0" borderId="10" xfId="18" applyNumberFormat="1" applyFont="1" applyBorder="1"/>
    <xf numFmtId="164" fontId="5" fillId="0" borderId="0" xfId="18" applyNumberFormat="1" applyFont="1" applyBorder="1"/>
    <xf numFmtId="164" fontId="5" fillId="0" borderId="0" xfId="18" applyNumberFormat="1" applyFont="1"/>
    <xf numFmtId="0" fontId="5" fillId="0" borderId="0" xfId="0" applyFont="1"/>
    <xf numFmtId="37" fontId="5" fillId="0" borderId="11" xfId="20" applyFont="1" applyFill="1" applyBorder="1" applyAlignment="1">
      <alignment horizontal="left"/>
      <protection/>
    </xf>
    <xf numFmtId="164" fontId="7" fillId="0" borderId="11" xfId="18" applyNumberFormat="1" applyFont="1" applyFill="1" applyBorder="1" applyAlignment="1">
      <alignment/>
    </xf>
    <xf numFmtId="164" fontId="7" fillId="0" borderId="12" xfId="18" applyNumberFormat="1" applyFont="1" applyFill="1" applyBorder="1" applyAlignment="1">
      <alignment/>
    </xf>
    <xf numFmtId="164" fontId="7" fillId="0" borderId="13" xfId="18" applyNumberFormat="1" applyFont="1" applyBorder="1"/>
    <xf numFmtId="164" fontId="7" fillId="0" borderId="14" xfId="18" applyNumberFormat="1" applyFont="1" applyBorder="1"/>
    <xf numFmtId="164" fontId="10" fillId="0" borderId="13" xfId="18" applyNumberFormat="1" applyFont="1" applyBorder="1"/>
    <xf numFmtId="164" fontId="7" fillId="0" borderId="0" xfId="18" applyNumberFormat="1" applyFont="1" applyBorder="1"/>
    <xf numFmtId="164" fontId="7" fillId="0" borderId="0" xfId="18" applyNumberFormat="1" applyFont="1"/>
    <xf numFmtId="0" fontId="7" fillId="0" borderId="0" xfId="0" applyFont="1"/>
    <xf numFmtId="37" fontId="7" fillId="0" borderId="11" xfId="20" applyFont="1" applyFill="1" applyBorder="1" applyAlignment="1">
      <alignment horizontal="left"/>
      <protection/>
    </xf>
    <xf numFmtId="164" fontId="7" fillId="0" borderId="15" xfId="18" applyNumberFormat="1" applyFont="1" applyBorder="1"/>
    <xf numFmtId="164" fontId="10" fillId="0" borderId="11" xfId="18" applyNumberFormat="1" applyFont="1" applyBorder="1"/>
    <xf numFmtId="164" fontId="4" fillId="0" borderId="2" xfId="18" applyNumberFormat="1" applyFont="1" applyBorder="1"/>
    <xf numFmtId="164" fontId="7" fillId="0" borderId="11" xfId="18" applyNumberFormat="1" applyFont="1" applyBorder="1"/>
    <xf numFmtId="164" fontId="3" fillId="0" borderId="13" xfId="18" applyNumberFormat="1" applyFont="1" applyBorder="1"/>
    <xf numFmtId="164" fontId="10" fillId="0" borderId="11" xfId="18" applyNumberFormat="1" applyFont="1" applyBorder="1" applyAlignment="1">
      <alignment wrapText="1"/>
    </xf>
    <xf numFmtId="164" fontId="7" fillId="0" borderId="12" xfId="18" applyNumberFormat="1" applyFont="1" applyFill="1" applyBorder="1" applyAlignment="1">
      <alignment horizontal="center"/>
    </xf>
    <xf numFmtId="37" fontId="5" fillId="0" borderId="10" xfId="20" applyFont="1" applyFill="1" applyBorder="1" applyAlignment="1">
      <alignment horizontal="left"/>
      <protection/>
    </xf>
    <xf numFmtId="164" fontId="5" fillId="0" borderId="10" xfId="18" applyNumberFormat="1" applyFont="1" applyFill="1" applyBorder="1" applyAlignment="1">
      <alignment/>
    </xf>
    <xf numFmtId="164" fontId="5" fillId="0" borderId="10" xfId="18" applyNumberFormat="1" applyFont="1" applyBorder="1"/>
    <xf numFmtId="164" fontId="10" fillId="0" borderId="10" xfId="18" applyNumberFormat="1" applyFont="1" applyBorder="1"/>
    <xf numFmtId="37" fontId="5" fillId="0" borderId="2" xfId="20" applyFont="1" applyFill="1" applyBorder="1" applyAlignment="1">
      <alignment horizontal="left"/>
      <protection/>
    </xf>
    <xf numFmtId="164" fontId="10" fillId="3" borderId="2" xfId="18" applyNumberFormat="1" applyFont="1" applyFill="1" applyBorder="1" applyAlignment="1" quotePrefix="1">
      <alignment/>
    </xf>
    <xf numFmtId="164" fontId="7" fillId="3" borderId="4" xfId="18" applyNumberFormat="1" applyFont="1" applyFill="1" applyBorder="1" applyAlignment="1">
      <alignment/>
    </xf>
    <xf numFmtId="164" fontId="7" fillId="0" borderId="7" xfId="18" applyNumberFormat="1" applyFont="1" applyBorder="1"/>
    <xf numFmtId="164" fontId="10" fillId="0" borderId="2" xfId="18" applyNumberFormat="1" applyFont="1" applyBorder="1"/>
    <xf numFmtId="37" fontId="5" fillId="0" borderId="11" xfId="20" applyFont="1" applyFill="1" applyBorder="1" applyAlignment="1">
      <alignment horizontal="left"/>
      <protection/>
    </xf>
    <xf numFmtId="164" fontId="10" fillId="0" borderId="11" xfId="18" applyNumberFormat="1" applyFont="1" applyFill="1" applyBorder="1" applyAlignment="1" quotePrefix="1">
      <alignment/>
    </xf>
    <xf numFmtId="164" fontId="3" fillId="0" borderId="12" xfId="18" applyNumberFormat="1" applyFont="1" applyBorder="1"/>
    <xf numFmtId="164" fontId="3" fillId="0" borderId="11" xfId="18" applyNumberFormat="1" applyFont="1" applyFill="1" applyBorder="1" applyAlignment="1" quotePrefix="1">
      <alignment/>
    </xf>
    <xf numFmtId="164" fontId="7" fillId="0" borderId="2" xfId="18" applyNumberFormat="1" applyFont="1" applyFill="1" applyBorder="1" applyAlignment="1" quotePrefix="1">
      <alignment/>
    </xf>
    <xf numFmtId="164" fontId="7" fillId="0" borderId="4" xfId="18" applyNumberFormat="1" applyFont="1" applyFill="1" applyBorder="1" applyAlignment="1" quotePrefix="1">
      <alignment/>
    </xf>
    <xf numFmtId="164" fontId="3" fillId="0" borderId="2" xfId="18" applyNumberFormat="1" applyFont="1" applyBorder="1"/>
    <xf numFmtId="0" fontId="7" fillId="0" borderId="0" xfId="0" applyFont="1" applyBorder="1"/>
    <xf numFmtId="0" fontId="7" fillId="0" borderId="1" xfId="0" applyFont="1" applyBorder="1"/>
    <xf numFmtId="164" fontId="7" fillId="0" borderId="0" xfId="18" applyNumberFormat="1" applyFont="1" applyFill="1" applyBorder="1" applyAlignment="1">
      <alignment/>
    </xf>
    <xf numFmtId="164" fontId="7" fillId="0" borderId="13" xfId="18" applyNumberFormat="1" applyFont="1" applyFill="1" applyBorder="1"/>
    <xf numFmtId="164" fontId="3" fillId="0" borderId="11" xfId="18" applyNumberFormat="1" applyFont="1" applyFill="1" applyBorder="1"/>
    <xf numFmtId="164" fontId="7" fillId="0" borderId="0" xfId="18" applyNumberFormat="1" applyFont="1" applyFill="1" applyBorder="1"/>
    <xf numFmtId="37" fontId="11" fillId="0" borderId="11" xfId="20" applyFont="1" applyFill="1" applyBorder="1" applyAlignment="1">
      <alignment horizontal="left"/>
      <protection/>
    </xf>
    <xf numFmtId="164" fontId="7" fillId="0" borderId="11" xfId="18" applyNumberFormat="1" applyFont="1" applyFill="1" applyBorder="1"/>
    <xf numFmtId="164" fontId="5" fillId="0" borderId="11" xfId="18" applyNumberFormat="1" applyFont="1" applyFill="1" applyBorder="1" applyAlignment="1">
      <alignment/>
    </xf>
    <xf numFmtId="164" fontId="5" fillId="0" borderId="12" xfId="18" applyNumberFormat="1" applyFont="1" applyFill="1" applyBorder="1" applyAlignment="1">
      <alignment/>
    </xf>
    <xf numFmtId="164" fontId="5" fillId="0" borderId="0" xfId="18" applyNumberFormat="1" applyFont="1" applyFill="1" applyBorder="1" applyAlignment="1">
      <alignment/>
    </xf>
    <xf numFmtId="164" fontId="5" fillId="0" borderId="10" xfId="18" applyNumberFormat="1" applyFont="1" applyFill="1" applyBorder="1"/>
    <xf numFmtId="164" fontId="4" fillId="0" borderId="11" xfId="18" applyNumberFormat="1" applyFont="1" applyFill="1" applyBorder="1"/>
    <xf numFmtId="164" fontId="5" fillId="0" borderId="0" xfId="18" applyNumberFormat="1" applyFont="1" applyFill="1" applyBorder="1"/>
    <xf numFmtId="164" fontId="3" fillId="0" borderId="11" xfId="18" applyNumberFormat="1" applyFont="1" applyBorder="1"/>
    <xf numFmtId="37" fontId="5" fillId="0" borderId="16" xfId="20" applyFont="1" applyFill="1" applyBorder="1" applyAlignment="1" quotePrefix="1">
      <alignment horizontal="left"/>
      <protection/>
    </xf>
    <xf numFmtId="164" fontId="7" fillId="0" borderId="2" xfId="18" applyNumberFormat="1" applyFont="1" applyFill="1" applyBorder="1" applyAlignment="1">
      <alignment/>
    </xf>
    <xf numFmtId="164" fontId="7" fillId="0" borderId="7" xfId="18" applyNumberFormat="1" applyFont="1" applyBorder="1" applyAlignment="1">
      <alignment horizontal="right"/>
    </xf>
    <xf numFmtId="164" fontId="3" fillId="0" borderId="10" xfId="18" applyNumberFormat="1" applyFont="1" applyBorder="1" applyAlignment="1">
      <alignment horizontal="right"/>
    </xf>
    <xf numFmtId="164" fontId="7" fillId="0" borderId="0" xfId="18" applyNumberFormat="1" applyFont="1" applyAlignment="1">
      <alignment horizontal="right"/>
    </xf>
    <xf numFmtId="37" fontId="3" fillId="0" borderId="0" xfId="20" applyFont="1" applyBorder="1">
      <alignment/>
      <protection/>
    </xf>
    <xf numFmtId="37" fontId="4" fillId="0" borderId="0" xfId="20" applyFont="1" applyBorder="1">
      <alignment/>
      <protection/>
    </xf>
    <xf numFmtId="0" fontId="3" fillId="0" borderId="0" xfId="0" applyFont="1"/>
    <xf numFmtId="0" fontId="3" fillId="0" borderId="0" xfId="0" applyFont="1" applyBorder="1"/>
    <xf numFmtId="37" fontId="4" fillId="0" borderId="0" xfId="20" applyFont="1" applyBorder="1" applyAlignment="1" quotePrefix="1">
      <alignment horizontal="left"/>
      <protection/>
    </xf>
    <xf numFmtId="0" fontId="4" fillId="0" borderId="0" xfId="0" applyFont="1" applyBorder="1" applyAlignment="1" quotePrefix="1">
      <alignment horizontal="left"/>
    </xf>
    <xf numFmtId="37" fontId="4" fillId="0" borderId="0" xfId="20" applyFont="1" applyBorder="1">
      <alignment/>
      <protection/>
    </xf>
    <xf numFmtId="0" fontId="3" fillId="0" borderId="0" xfId="0" applyFont="1" applyBorder="1" applyAlignment="1">
      <alignment horizontal="center"/>
    </xf>
    <xf numFmtId="37" fontId="5" fillId="0" borderId="0" xfId="20" applyFont="1" applyBorder="1">
      <alignment/>
      <protection/>
    </xf>
    <xf numFmtId="37" fontId="7" fillId="0" borderId="0" xfId="20" applyFont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/>
    <xf numFmtId="0" fontId="12" fillId="0" borderId="0" xfId="0" applyFont="1" applyBorder="1"/>
    <xf numFmtId="0" fontId="14" fillId="0" borderId="0" xfId="0" applyFont="1"/>
    <xf numFmtId="37" fontId="14" fillId="0" borderId="0" xfId="20" applyFont="1" applyBorder="1" applyAlignment="1">
      <alignment horizontal="left"/>
      <protection/>
    </xf>
    <xf numFmtId="164" fontId="7" fillId="0" borderId="11" xfId="18" applyNumberFormat="1" applyFont="1" applyBorder="1" applyAlignment="1">
      <alignment wrapText="1"/>
    </xf>
    <xf numFmtId="37" fontId="7" fillId="0" borderId="11" xfId="20" applyFont="1" applyFill="1" applyBorder="1" applyAlignment="1">
      <alignment horizontal="left" vertical="top" wrapText="1"/>
      <protection/>
    </xf>
    <xf numFmtId="164" fontId="7" fillId="0" borderId="11" xfId="18" applyNumberFormat="1" applyFont="1" applyFill="1" applyBorder="1" applyAlignment="1">
      <alignment vertical="top" wrapText="1"/>
    </xf>
    <xf numFmtId="164" fontId="7" fillId="0" borderId="12" xfId="18" applyNumberFormat="1" applyFont="1" applyFill="1" applyBorder="1" applyAlignment="1">
      <alignment vertical="top" wrapText="1"/>
    </xf>
    <xf numFmtId="164" fontId="7" fillId="0" borderId="15" xfId="18" applyNumberFormat="1" applyFont="1" applyBorder="1" applyAlignment="1">
      <alignment vertical="top" wrapText="1"/>
    </xf>
    <xf numFmtId="164" fontId="7" fillId="0" borderId="11" xfId="18" applyNumberFormat="1" applyFont="1" applyBorder="1" applyAlignment="1">
      <alignment vertical="top" wrapText="1"/>
    </xf>
    <xf numFmtId="37" fontId="7" fillId="0" borderId="11" xfId="20" applyFont="1" applyFill="1" applyBorder="1" applyAlignment="1">
      <alignment horizontal="left" vertical="top"/>
      <protection/>
    </xf>
    <xf numFmtId="164" fontId="7" fillId="0" borderId="11" xfId="18" applyNumberFormat="1" applyFont="1" applyFill="1" applyBorder="1" applyAlignment="1">
      <alignment vertical="top"/>
    </xf>
    <xf numFmtId="164" fontId="7" fillId="0" borderId="12" xfId="18" applyNumberFormat="1" applyFont="1" applyFill="1" applyBorder="1" applyAlignment="1">
      <alignment vertical="top"/>
    </xf>
    <xf numFmtId="164" fontId="7" fillId="0" borderId="15" xfId="18" applyNumberFormat="1" applyFont="1" applyBorder="1" applyAlignment="1">
      <alignment vertical="top"/>
    </xf>
    <xf numFmtId="37" fontId="5" fillId="0" borderId="0" xfId="20" applyFont="1" applyAlignment="1">
      <alignment horizontal="left"/>
      <protection/>
    </xf>
    <xf numFmtId="0" fontId="7" fillId="0" borderId="11" xfId="18" applyNumberFormat="1" applyFont="1" applyBorder="1" applyAlignment="1">
      <alignment vertical="top" wrapText="1"/>
    </xf>
    <xf numFmtId="37" fontId="2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tabSelected="1" zoomScale="75" zoomScaleNormal="75" workbookViewId="0" topLeftCell="A14">
      <selection activeCell="E1" sqref="E1"/>
    </sheetView>
  </sheetViews>
  <sheetFormatPr defaultColWidth="9.140625" defaultRowHeight="12.75"/>
  <cols>
    <col min="1" max="1" width="43.7109375" style="104" customWidth="1"/>
    <col min="2" max="2" width="16.28125" style="4" customWidth="1"/>
    <col min="3" max="3" width="16.7109375" style="18" customWidth="1"/>
    <col min="4" max="4" width="16.28125" style="4" customWidth="1"/>
    <col min="5" max="5" width="19.7109375" style="4" customWidth="1"/>
    <col min="6" max="6" width="20.7109375" style="4" customWidth="1"/>
    <col min="7" max="7" width="78.28125" style="1" customWidth="1"/>
    <col min="8" max="8" width="8.8515625" style="1" customWidth="1"/>
  </cols>
  <sheetData>
    <row r="1" spans="1:20" ht="20.4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95" customHeight="1">
      <c r="A2" s="123" t="s">
        <v>15</v>
      </c>
      <c r="B2" s="123"/>
      <c r="C2" s="123"/>
      <c r="D2" s="123"/>
      <c r="E2" s="123"/>
      <c r="F2" s="123"/>
      <c r="G2" s="123"/>
      <c r="H2" s="7"/>
    </row>
    <row r="3" spans="1:8" s="1" customFormat="1" ht="19.95" customHeight="1">
      <c r="A3" s="8" t="s">
        <v>20</v>
      </c>
      <c r="B3" s="9"/>
      <c r="C3" s="9"/>
      <c r="D3" s="9"/>
      <c r="E3" s="9"/>
      <c r="F3" s="9"/>
      <c r="G3" s="9"/>
      <c r="H3" s="7"/>
    </row>
    <row r="4" spans="1:20" s="14" customFormat="1" ht="15.6">
      <c r="A4" s="8" t="s">
        <v>21</v>
      </c>
      <c r="B4" s="10"/>
      <c r="C4" s="10"/>
      <c r="D4" s="10"/>
      <c r="E4" s="10"/>
      <c r="F4" s="10"/>
      <c r="G4" s="11" t="s">
        <v>49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6">
      <c r="A5" s="8" t="s">
        <v>22</v>
      </c>
      <c r="B5" s="10"/>
      <c r="C5" s="10"/>
      <c r="D5" s="10"/>
      <c r="E5" s="10"/>
      <c r="F5" s="15"/>
      <c r="G5" s="11" t="s">
        <v>47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.6" customHeight="1">
      <c r="A6" s="16"/>
      <c r="B6" s="17"/>
      <c r="E6" s="7"/>
      <c r="F6" s="19"/>
      <c r="H6" s="19"/>
    </row>
    <row r="7" spans="1:8" s="28" customFormat="1" ht="33" customHeight="1">
      <c r="A7" s="20" t="s">
        <v>0</v>
      </c>
      <c r="B7" s="21" t="s">
        <v>16</v>
      </c>
      <c r="C7" s="22" t="s">
        <v>17</v>
      </c>
      <c r="D7" s="23" t="s">
        <v>18</v>
      </c>
      <c r="E7" s="24" t="s">
        <v>19</v>
      </c>
      <c r="F7" s="25" t="s">
        <v>1</v>
      </c>
      <c r="G7" s="26" t="s">
        <v>2</v>
      </c>
      <c r="H7" s="27"/>
    </row>
    <row r="8" spans="1:9" s="37" customFormat="1" ht="15.6">
      <c r="A8" s="29" t="s">
        <v>3</v>
      </c>
      <c r="B8" s="30">
        <v>2532369</v>
      </c>
      <c r="C8" s="31">
        <v>841025</v>
      </c>
      <c r="D8" s="31">
        <f>B33</f>
        <v>1615468.8200000003</v>
      </c>
      <c r="E8" s="32">
        <f>B33</f>
        <v>1615468.8200000003</v>
      </c>
      <c r="F8" s="33"/>
      <c r="G8" s="34"/>
      <c r="H8" s="35"/>
      <c r="I8" s="36"/>
    </row>
    <row r="9" spans="1:9" s="46" customFormat="1" ht="15.6">
      <c r="A9" s="38" t="s">
        <v>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6">
      <c r="A10" s="47" t="s">
        <v>23</v>
      </c>
      <c r="B10" s="39">
        <f>3472908.76+26382.62</f>
        <v>3499291.38</v>
      </c>
      <c r="C10" s="40">
        <v>3402943</v>
      </c>
      <c r="D10" s="40">
        <v>3402943</v>
      </c>
      <c r="E10" s="40">
        <v>3651448</v>
      </c>
      <c r="F10" s="48">
        <f aca="true" t="shared" si="0" ref="F10:F18">+E10-C10</f>
        <v>248505</v>
      </c>
      <c r="G10" s="51" t="s">
        <v>44</v>
      </c>
      <c r="H10" s="44"/>
      <c r="I10" s="45"/>
    </row>
    <row r="11" spans="1:9" s="46" customFormat="1" ht="15.6">
      <c r="A11" s="47" t="s">
        <v>24</v>
      </c>
      <c r="B11" s="39">
        <f>644680.14-611709</f>
        <v>32971.140000000014</v>
      </c>
      <c r="C11" s="40">
        <v>4651</v>
      </c>
      <c r="D11" s="40">
        <v>4651</v>
      </c>
      <c r="E11" s="40">
        <v>6793</v>
      </c>
      <c r="F11" s="48">
        <f t="shared" si="0"/>
        <v>2142</v>
      </c>
      <c r="G11" s="51" t="s">
        <v>45</v>
      </c>
      <c r="H11" s="44"/>
      <c r="I11" s="45"/>
    </row>
    <row r="12" spans="1:9" s="46" customFormat="1" ht="15.6">
      <c r="A12" s="47" t="s">
        <v>25</v>
      </c>
      <c r="B12" s="39">
        <v>611709.4</v>
      </c>
      <c r="C12" s="40">
        <v>620335</v>
      </c>
      <c r="D12" s="40">
        <v>620335</v>
      </c>
      <c r="E12" s="40">
        <v>620335</v>
      </c>
      <c r="F12" s="48">
        <f t="shared" si="0"/>
        <v>0</v>
      </c>
      <c r="G12" s="49"/>
      <c r="H12" s="44"/>
      <c r="I12" s="45"/>
    </row>
    <row r="13" spans="1:9" s="46" customFormat="1" ht="31.2">
      <c r="A13" s="117" t="s">
        <v>26</v>
      </c>
      <c r="B13" s="118">
        <v>896651.4</v>
      </c>
      <c r="C13" s="119">
        <v>626283</v>
      </c>
      <c r="D13" s="119">
        <v>626283</v>
      </c>
      <c r="E13" s="119">
        <f>826283+124000</f>
        <v>950283</v>
      </c>
      <c r="F13" s="120">
        <f t="shared" si="0"/>
        <v>324000</v>
      </c>
      <c r="G13" s="116" t="s">
        <v>50</v>
      </c>
      <c r="H13" s="44"/>
      <c r="I13" s="45"/>
    </row>
    <row r="14" spans="1:9" s="46" customFormat="1" ht="15.6">
      <c r="A14" s="47" t="s">
        <v>27</v>
      </c>
      <c r="B14" s="39">
        <f>495610+232764+19819.5</f>
        <v>748193.5</v>
      </c>
      <c r="C14" s="40">
        <v>903810</v>
      </c>
      <c r="D14" s="40">
        <v>903810</v>
      </c>
      <c r="E14" s="40">
        <v>903810</v>
      </c>
      <c r="F14" s="48">
        <f t="shared" si="0"/>
        <v>0</v>
      </c>
      <c r="G14" s="49"/>
      <c r="H14" s="44"/>
      <c r="I14" s="45"/>
    </row>
    <row r="15" spans="1:9" s="46" customFormat="1" ht="15.6">
      <c r="A15" s="47" t="s">
        <v>28</v>
      </c>
      <c r="B15" s="39">
        <v>196095</v>
      </c>
      <c r="C15" s="40">
        <v>210300</v>
      </c>
      <c r="D15" s="40">
        <v>210300</v>
      </c>
      <c r="E15" s="40">
        <v>210300</v>
      </c>
      <c r="F15" s="48">
        <f t="shared" si="0"/>
        <v>0</v>
      </c>
      <c r="G15" s="49"/>
      <c r="H15" s="44"/>
      <c r="I15" s="45"/>
    </row>
    <row r="16" spans="1:9" s="46" customFormat="1" ht="15.6">
      <c r="A16" s="47" t="s">
        <v>29</v>
      </c>
      <c r="B16" s="39">
        <v>32588</v>
      </c>
      <c r="C16" s="40">
        <v>35000</v>
      </c>
      <c r="D16" s="40">
        <v>35000</v>
      </c>
      <c r="E16" s="40">
        <v>35000</v>
      </c>
      <c r="F16" s="48">
        <f t="shared" si="0"/>
        <v>0</v>
      </c>
      <c r="G16" s="49"/>
      <c r="H16" s="44"/>
      <c r="I16" s="45"/>
    </row>
    <row r="17" spans="1:9" s="46" customFormat="1" ht="31.2">
      <c r="A17" s="112" t="s">
        <v>30</v>
      </c>
      <c r="B17" s="113">
        <v>325912</v>
      </c>
      <c r="C17" s="114">
        <v>53763</v>
      </c>
      <c r="D17" s="114">
        <v>53763</v>
      </c>
      <c r="E17" s="114">
        <v>305203</v>
      </c>
      <c r="F17" s="115">
        <f t="shared" si="0"/>
        <v>251440</v>
      </c>
      <c r="G17" s="116" t="s">
        <v>48</v>
      </c>
      <c r="H17" s="44"/>
      <c r="I17" s="45"/>
    </row>
    <row r="18" spans="1:9" s="46" customFormat="1" ht="15.6">
      <c r="A18" s="47" t="s">
        <v>31</v>
      </c>
      <c r="B18" s="39">
        <v>362000</v>
      </c>
      <c r="C18" s="40">
        <v>362000</v>
      </c>
      <c r="D18" s="40">
        <v>362000</v>
      </c>
      <c r="E18" s="40">
        <v>362000</v>
      </c>
      <c r="F18" s="48">
        <f t="shared" si="0"/>
        <v>0</v>
      </c>
      <c r="G18" s="49"/>
      <c r="H18" s="44"/>
      <c r="I18" s="45"/>
    </row>
    <row r="19" spans="1:9" s="46" customFormat="1" ht="15.6">
      <c r="A19" s="47"/>
      <c r="B19" s="39"/>
      <c r="C19" s="40"/>
      <c r="D19" s="40"/>
      <c r="E19" s="40"/>
      <c r="F19" s="48"/>
      <c r="G19" s="49"/>
      <c r="H19" s="44"/>
      <c r="I19" s="45"/>
    </row>
    <row r="20" spans="1:9" s="37" customFormat="1" ht="15.6">
      <c r="A20" s="29" t="s">
        <v>5</v>
      </c>
      <c r="B20" s="30">
        <f>SUM(B10:B19)</f>
        <v>6705411.82</v>
      </c>
      <c r="C20" s="30">
        <f>SUM(C10:C19)</f>
        <v>6219085</v>
      </c>
      <c r="D20" s="30">
        <f>SUM(D10:D19)</f>
        <v>6219085</v>
      </c>
      <c r="E20" s="30">
        <f>SUM(E10:E19)</f>
        <v>7045172</v>
      </c>
      <c r="F20" s="30">
        <f>SUM(F10:F19)</f>
        <v>826087</v>
      </c>
      <c r="G20" s="50"/>
      <c r="H20" s="35"/>
      <c r="I20" s="36"/>
    </row>
    <row r="21" spans="1:9" s="46" customFormat="1" ht="15.6">
      <c r="A21" s="38" t="s">
        <v>6</v>
      </c>
      <c r="B21" s="39"/>
      <c r="C21" s="40"/>
      <c r="D21" s="40"/>
      <c r="E21" s="51"/>
      <c r="F21" s="48"/>
      <c r="G21" s="52"/>
      <c r="H21" s="44"/>
      <c r="I21" s="45"/>
    </row>
    <row r="22" spans="1:9" s="46" customFormat="1" ht="66.6" customHeight="1">
      <c r="A22" s="117" t="s">
        <v>32</v>
      </c>
      <c r="B22" s="118">
        <v>-5995941</v>
      </c>
      <c r="C22" s="119">
        <v>-5413256</v>
      </c>
      <c r="D22" s="119">
        <f>-5827282+70932+37414</f>
        <v>-5718936</v>
      </c>
      <c r="E22" s="119">
        <f>-5413256-251440-200000+37414-124000</f>
        <v>-5951282</v>
      </c>
      <c r="F22" s="120">
        <f>+E22-C22</f>
        <v>-538026</v>
      </c>
      <c r="G22" s="122" t="s">
        <v>51</v>
      </c>
      <c r="H22" s="44"/>
      <c r="I22" s="45"/>
    </row>
    <row r="23" spans="1:9" s="46" customFormat="1" ht="15.6">
      <c r="A23" s="47" t="s">
        <v>33</v>
      </c>
      <c r="B23" s="39">
        <v>-1371390</v>
      </c>
      <c r="C23" s="40">
        <v>-1212892</v>
      </c>
      <c r="D23" s="40">
        <v>-1196090</v>
      </c>
      <c r="E23" s="40">
        <v>-1196090</v>
      </c>
      <c r="F23" s="48">
        <f>+E23-C23</f>
        <v>16802</v>
      </c>
      <c r="G23" s="111" t="s">
        <v>46</v>
      </c>
      <c r="H23" s="44"/>
      <c r="I23" s="45"/>
    </row>
    <row r="24" spans="1:9" s="46" customFormat="1" ht="15.6">
      <c r="A24" s="47" t="s">
        <v>34</v>
      </c>
      <c r="B24" s="39">
        <v>-254981</v>
      </c>
      <c r="C24" s="40">
        <v>-229981</v>
      </c>
      <c r="D24" s="40">
        <v>-229981</v>
      </c>
      <c r="E24" s="40">
        <v>-229981</v>
      </c>
      <c r="F24" s="48">
        <f>+E24-C24</f>
        <v>0</v>
      </c>
      <c r="G24" s="53"/>
      <c r="H24" s="44"/>
      <c r="I24" s="45"/>
    </row>
    <row r="25" spans="1:9" s="46" customFormat="1" ht="15.6">
      <c r="A25" s="47" t="s">
        <v>35</v>
      </c>
      <c r="B25" s="39"/>
      <c r="C25" s="40"/>
      <c r="D25" s="40">
        <f>E25</f>
        <v>-632319</v>
      </c>
      <c r="E25" s="40">
        <v>-632319</v>
      </c>
      <c r="F25" s="48">
        <f>+E25-C25</f>
        <v>-632319</v>
      </c>
      <c r="G25" s="111" t="s">
        <v>37</v>
      </c>
      <c r="H25" s="44"/>
      <c r="I25" s="45"/>
    </row>
    <row r="26" spans="1:9" s="46" customFormat="1" ht="15.6">
      <c r="A26" s="47"/>
      <c r="B26" s="39"/>
      <c r="C26" s="54"/>
      <c r="D26" s="40"/>
      <c r="E26" s="40"/>
      <c r="F26" s="48"/>
      <c r="G26" s="49"/>
      <c r="H26" s="44"/>
      <c r="I26" s="45"/>
    </row>
    <row r="27" spans="1:9" s="37" customFormat="1" ht="15.6">
      <c r="A27" s="55" t="s">
        <v>7</v>
      </c>
      <c r="B27" s="56">
        <f>SUM(B22:B26)</f>
        <v>-7622312</v>
      </c>
      <c r="C27" s="56">
        <f>SUM(C22:C26)</f>
        <v>-6856129</v>
      </c>
      <c r="D27" s="56">
        <f>SUM(D22:D26)</f>
        <v>-7777326</v>
      </c>
      <c r="E27" s="56">
        <f>SUM(E22:E26)</f>
        <v>-8009672</v>
      </c>
      <c r="F27" s="57">
        <f>+E27-C27</f>
        <v>-1153543</v>
      </c>
      <c r="G27" s="58"/>
      <c r="H27" s="35"/>
      <c r="I27" s="36"/>
    </row>
    <row r="28" spans="1:9" s="46" customFormat="1" ht="18">
      <c r="A28" s="59" t="s">
        <v>38</v>
      </c>
      <c r="B28" s="60"/>
      <c r="C28" s="60"/>
      <c r="D28" s="60"/>
      <c r="E28" s="61"/>
      <c r="F28" s="60"/>
      <c r="G28" s="63"/>
      <c r="H28" s="44"/>
      <c r="I28" s="45"/>
    </row>
    <row r="29" spans="1:9" s="46" customFormat="1" ht="15.6">
      <c r="A29" s="64" t="s">
        <v>8</v>
      </c>
      <c r="B29" s="65"/>
      <c r="C29" s="39"/>
      <c r="D29" s="39"/>
      <c r="E29" s="39"/>
      <c r="F29" s="51"/>
      <c r="G29" s="66"/>
      <c r="H29" s="44"/>
      <c r="I29" s="45"/>
    </row>
    <row r="30" spans="1:9" s="46" customFormat="1" ht="15.6">
      <c r="A30" s="64"/>
      <c r="B30" s="65"/>
      <c r="C30" s="39"/>
      <c r="D30" s="39"/>
      <c r="E30" s="39"/>
      <c r="F30" s="51"/>
      <c r="G30" s="66"/>
      <c r="H30" s="44"/>
      <c r="I30" s="45"/>
    </row>
    <row r="31" spans="1:9" s="46" customFormat="1" ht="15.6">
      <c r="A31" s="64"/>
      <c r="B31" s="65"/>
      <c r="C31" s="39"/>
      <c r="D31" s="39"/>
      <c r="E31" s="39"/>
      <c r="F31" s="51"/>
      <c r="G31" s="66"/>
      <c r="H31" s="44"/>
      <c r="I31" s="45"/>
    </row>
    <row r="32" spans="1:9" s="46" customFormat="1" ht="15.6">
      <c r="A32" s="38" t="s">
        <v>9</v>
      </c>
      <c r="B32" s="67">
        <f>SUM(B30:B31)</f>
        <v>0</v>
      </c>
      <c r="C32" s="67">
        <f>SUM(C30:C31)</f>
        <v>0</v>
      </c>
      <c r="D32" s="67">
        <f>SUM(D30:D31)</f>
        <v>0</v>
      </c>
      <c r="E32" s="67">
        <f>SUM(E30:E31)</f>
        <v>0</v>
      </c>
      <c r="F32" s="51"/>
      <c r="G32" s="66"/>
      <c r="H32" s="44"/>
      <c r="I32" s="45"/>
    </row>
    <row r="33" spans="1:102" s="72" customFormat="1" ht="15.6">
      <c r="A33" s="29" t="s">
        <v>10</v>
      </c>
      <c r="B33" s="68">
        <f>+B8+B20+B27+B32</f>
        <v>1615468.8200000003</v>
      </c>
      <c r="C33" s="69">
        <f>+C8+C20+C27+C28</f>
        <v>203981</v>
      </c>
      <c r="D33" s="69">
        <f>+D8+D20+D27+D28</f>
        <v>57227.8200000003</v>
      </c>
      <c r="E33" s="69">
        <f>+E8+E20+E27+E28</f>
        <v>650968.8200000003</v>
      </c>
      <c r="F33" s="62"/>
      <c r="G33" s="70"/>
      <c r="H33" s="44"/>
      <c r="I33" s="44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</row>
    <row r="34" spans="1:9" s="46" customFormat="1" ht="15.6">
      <c r="A34" s="64" t="s">
        <v>11</v>
      </c>
      <c r="B34" s="39"/>
      <c r="C34" s="40"/>
      <c r="D34" s="40"/>
      <c r="E34" s="73"/>
      <c r="F34" s="74"/>
      <c r="G34" s="75"/>
      <c r="H34" s="76"/>
      <c r="I34" s="45"/>
    </row>
    <row r="35" spans="1:9" s="46" customFormat="1" ht="15.6">
      <c r="A35" s="47" t="s">
        <v>36</v>
      </c>
      <c r="B35" s="39">
        <v>-632319</v>
      </c>
      <c r="C35" s="40"/>
      <c r="D35" s="40"/>
      <c r="E35" s="73">
        <f>+C35-D35</f>
        <v>0</v>
      </c>
      <c r="F35" s="78"/>
      <c r="G35" s="75"/>
      <c r="H35" s="76"/>
      <c r="I35" s="45"/>
    </row>
    <row r="36" spans="1:9" s="46" customFormat="1" ht="15.6">
      <c r="A36" s="77"/>
      <c r="B36" s="39"/>
      <c r="C36" s="40"/>
      <c r="D36" s="40"/>
      <c r="E36" s="73"/>
      <c r="F36" s="78"/>
      <c r="G36" s="75"/>
      <c r="H36" s="76"/>
      <c r="I36" s="45"/>
    </row>
    <row r="37" spans="1:9" s="37" customFormat="1" ht="15.6">
      <c r="A37" s="64" t="s">
        <v>12</v>
      </c>
      <c r="B37" s="79">
        <f>SUM(B34:B36)</f>
        <v>-632319</v>
      </c>
      <c r="C37" s="80">
        <f>SUM(C34:C36)</f>
        <v>0</v>
      </c>
      <c r="D37" s="80">
        <f>SUM(D34:D36)</f>
        <v>0</v>
      </c>
      <c r="E37" s="81">
        <f>SUM(E34:E36)</f>
        <v>0</v>
      </c>
      <c r="F37" s="82"/>
      <c r="G37" s="83"/>
      <c r="H37" s="84"/>
      <c r="I37" s="36"/>
    </row>
    <row r="38" spans="1:9" s="37" customFormat="1" ht="15.6">
      <c r="A38" s="29" t="s">
        <v>13</v>
      </c>
      <c r="B38" s="30">
        <f>+B33+B37</f>
        <v>983149.8200000003</v>
      </c>
      <c r="C38" s="31">
        <f>+C33+C37</f>
        <v>203981</v>
      </c>
      <c r="D38" s="31">
        <f>+D33+D37</f>
        <v>57227.8200000003</v>
      </c>
      <c r="E38" s="31">
        <f>+E33+E37</f>
        <v>650968.8200000003</v>
      </c>
      <c r="F38" s="33"/>
      <c r="G38" s="85"/>
      <c r="H38" s="35"/>
      <c r="I38" s="36"/>
    </row>
    <row r="39" spans="1:9" s="46" customFormat="1" ht="18.6" thickBot="1">
      <c r="A39" s="86" t="s">
        <v>42</v>
      </c>
      <c r="B39" s="87">
        <f>B10*0.06</f>
        <v>209957.4828</v>
      </c>
      <c r="C39" s="87">
        <f>C10*0.06</f>
        <v>204176.58</v>
      </c>
      <c r="D39" s="87">
        <f>D10*0.06</f>
        <v>204176.58</v>
      </c>
      <c r="E39" s="87">
        <f>E10*0.06</f>
        <v>219086.88</v>
      </c>
      <c r="F39" s="88"/>
      <c r="G39" s="89"/>
      <c r="H39" s="90"/>
      <c r="I39" s="45"/>
    </row>
    <row r="40" spans="1:8" s="93" customFormat="1" ht="15.6">
      <c r="A40" s="121" t="s">
        <v>14</v>
      </c>
      <c r="B40" s="91"/>
      <c r="C40" s="92"/>
      <c r="D40" s="91"/>
      <c r="E40" s="91"/>
      <c r="G40" s="91"/>
      <c r="H40" s="91"/>
    </row>
    <row r="41" spans="1:8" s="93" customFormat="1" ht="18.6">
      <c r="A41" s="109" t="s">
        <v>40</v>
      </c>
      <c r="B41" s="94"/>
      <c r="C41" s="95"/>
      <c r="D41" s="94"/>
      <c r="E41" s="91"/>
      <c r="F41" s="91"/>
      <c r="G41" s="94"/>
      <c r="H41" s="94"/>
    </row>
    <row r="42" spans="1:8" s="93" customFormat="1" ht="18.6">
      <c r="A42" s="110" t="s">
        <v>39</v>
      </c>
      <c r="B42" s="94"/>
      <c r="C42" s="96"/>
      <c r="D42" s="94"/>
      <c r="E42" s="91"/>
      <c r="F42" s="91"/>
      <c r="G42" s="94"/>
      <c r="H42" s="94"/>
    </row>
    <row r="43" spans="1:8" s="93" customFormat="1" ht="18.6">
      <c r="A43" s="109" t="s">
        <v>43</v>
      </c>
      <c r="B43" s="91"/>
      <c r="C43" s="97"/>
      <c r="D43" s="91"/>
      <c r="E43" s="91"/>
      <c r="F43" s="91"/>
      <c r="G43" s="98"/>
      <c r="H43" s="94"/>
    </row>
    <row r="44" spans="1:8" s="46" customFormat="1" ht="15" customHeight="1">
      <c r="A44" s="109" t="s">
        <v>41</v>
      </c>
      <c r="B44" s="71"/>
      <c r="C44" s="99"/>
      <c r="D44" s="71"/>
      <c r="E44" s="100"/>
      <c r="F44" s="100"/>
      <c r="G44" s="91"/>
      <c r="H44" s="100"/>
    </row>
    <row r="45" spans="1:8" s="46" customFormat="1" ht="18.6">
      <c r="A45" s="109"/>
      <c r="B45" s="101"/>
      <c r="C45" s="102"/>
      <c r="D45" s="101"/>
      <c r="E45" s="101"/>
      <c r="F45" s="101"/>
      <c r="G45" s="94"/>
      <c r="H45" s="71"/>
    </row>
    <row r="46" spans="1:8" s="46" customFormat="1" ht="15.6">
      <c r="A46" s="103"/>
      <c r="B46" s="101"/>
      <c r="C46" s="102"/>
      <c r="D46" s="101"/>
      <c r="E46" s="101"/>
      <c r="F46" s="101"/>
      <c r="G46" s="94"/>
      <c r="H46" s="71"/>
    </row>
    <row r="47" spans="1:8" s="46" customFormat="1" ht="15.6">
      <c r="A47" s="103"/>
      <c r="B47" s="101"/>
      <c r="C47" s="102"/>
      <c r="D47" s="101"/>
      <c r="E47" s="101"/>
      <c r="F47" s="101"/>
      <c r="G47" s="94"/>
      <c r="H47" s="71"/>
    </row>
    <row r="48" spans="1:8" s="46" customFormat="1" ht="15.6">
      <c r="A48" s="103"/>
      <c r="B48" s="101"/>
      <c r="C48" s="102"/>
      <c r="D48" s="101"/>
      <c r="E48" s="101"/>
      <c r="F48" s="101"/>
      <c r="G48" s="94"/>
      <c r="H48" s="71"/>
    </row>
    <row r="49" spans="1:8" s="46" customFormat="1" ht="15.6">
      <c r="A49" s="103"/>
      <c r="B49" s="101"/>
      <c r="C49" s="102"/>
      <c r="D49" s="101"/>
      <c r="E49" s="101"/>
      <c r="F49" s="101"/>
      <c r="G49" s="94"/>
      <c r="H49" s="71"/>
    </row>
    <row r="50" spans="1:8" s="46" customFormat="1" ht="15.6">
      <c r="A50" s="103"/>
      <c r="B50" s="101"/>
      <c r="C50" s="102"/>
      <c r="D50" s="101"/>
      <c r="E50" s="101"/>
      <c r="F50" s="101"/>
      <c r="G50" s="94"/>
      <c r="H50" s="71"/>
    </row>
    <row r="51" spans="2:8" ht="15">
      <c r="B51" s="105"/>
      <c r="C51" s="106"/>
      <c r="D51" s="105"/>
      <c r="E51" s="105"/>
      <c r="F51" s="105"/>
      <c r="G51" s="107"/>
      <c r="H51" s="108"/>
    </row>
    <row r="52" spans="2:8" ht="15">
      <c r="B52" s="105"/>
      <c r="C52" s="106"/>
      <c r="D52" s="105"/>
      <c r="E52" s="105"/>
      <c r="F52" s="105"/>
      <c r="G52" s="107"/>
      <c r="H52" s="108"/>
    </row>
    <row r="53" spans="2:8" ht="15">
      <c r="B53" s="105"/>
      <c r="C53" s="106"/>
      <c r="D53" s="105"/>
      <c r="E53" s="105"/>
      <c r="F53" s="105"/>
      <c r="G53" s="107"/>
      <c r="H53" s="108"/>
    </row>
    <row r="54" spans="2:8" ht="15">
      <c r="B54" s="105"/>
      <c r="C54" s="106"/>
      <c r="D54" s="105"/>
      <c r="E54" s="105"/>
      <c r="F54" s="105"/>
      <c r="G54" s="107"/>
      <c r="H54" s="108"/>
    </row>
    <row r="55" ht="12.75">
      <c r="G55" s="107"/>
    </row>
    <row r="56" ht="12.75">
      <c r="G56" s="107"/>
    </row>
    <row r="57" ht="12.75">
      <c r="G57" s="107"/>
    </row>
    <row r="58" ht="12.75">
      <c r="G58" s="107"/>
    </row>
    <row r="59" ht="12.75">
      <c r="G59" s="107"/>
    </row>
    <row r="60" ht="12.75">
      <c r="G60" s="107"/>
    </row>
    <row r="61" ht="12.75">
      <c r="G61" s="107"/>
    </row>
    <row r="62" ht="12.75">
      <c r="G62" s="107"/>
    </row>
    <row r="63" ht="12.75">
      <c r="G63" s="107"/>
    </row>
    <row r="64" ht="12.75">
      <c r="G64" s="107"/>
    </row>
    <row r="65" ht="12.75">
      <c r="G65" s="107"/>
    </row>
    <row r="66" ht="12.75">
      <c r="G66" s="107"/>
    </row>
    <row r="67" ht="12.75">
      <c r="G67" s="107"/>
    </row>
    <row r="68" ht="12.75">
      <c r="G68" s="107"/>
    </row>
    <row r="69" ht="12.75">
      <c r="G69" s="107"/>
    </row>
    <row r="70" ht="12.75">
      <c r="G70" s="107"/>
    </row>
    <row r="71" ht="12.75">
      <c r="G71" s="107"/>
    </row>
    <row r="72" ht="12.75">
      <c r="G72" s="107"/>
    </row>
    <row r="73" ht="12.75">
      <c r="G73" s="107"/>
    </row>
    <row r="74" ht="12.75">
      <c r="G74" s="107"/>
    </row>
    <row r="75" ht="12.75">
      <c r="G75" s="107"/>
    </row>
    <row r="76" ht="12.75">
      <c r="G76" s="107"/>
    </row>
    <row r="77" ht="12.75">
      <c r="G77" s="107"/>
    </row>
    <row r="78" ht="12.75">
      <c r="G78" s="107"/>
    </row>
    <row r="79" ht="12.75">
      <c r="G79" s="107"/>
    </row>
    <row r="80" ht="12.75">
      <c r="G80" s="107"/>
    </row>
    <row r="81" ht="12.75">
      <c r="G81" s="107"/>
    </row>
    <row r="82" ht="12.75">
      <c r="G82" s="107"/>
    </row>
    <row r="83" ht="12.75">
      <c r="G83" s="107"/>
    </row>
    <row r="84" ht="12.75">
      <c r="G84" s="107"/>
    </row>
    <row r="85" ht="12.75">
      <c r="G85" s="107"/>
    </row>
    <row r="86" ht="12.75">
      <c r="G86" s="107"/>
    </row>
    <row r="87" ht="12.75">
      <c r="G87" s="107"/>
    </row>
    <row r="88" ht="12.75">
      <c r="G88" s="107"/>
    </row>
    <row r="89" ht="12.75">
      <c r="G89" s="107"/>
    </row>
    <row r="90" ht="12.75">
      <c r="G90" s="107"/>
    </row>
    <row r="91" ht="12.75">
      <c r="G91" s="107"/>
    </row>
    <row r="92" ht="12.75">
      <c r="G92" s="107"/>
    </row>
    <row r="93" ht="12.75">
      <c r="G93" s="107"/>
    </row>
    <row r="94" ht="12.75">
      <c r="G94" s="107"/>
    </row>
    <row r="95" ht="12.75">
      <c r="G95" s="107"/>
    </row>
    <row r="96" ht="12.75">
      <c r="G96" s="107"/>
    </row>
    <row r="97" ht="12.75">
      <c r="G97" s="107"/>
    </row>
    <row r="98" ht="12.75">
      <c r="G98" s="107"/>
    </row>
    <row r="99" ht="12.75">
      <c r="G99" s="107"/>
    </row>
    <row r="100" ht="12.75">
      <c r="G100" s="107"/>
    </row>
    <row r="101" ht="12.75">
      <c r="G101" s="107"/>
    </row>
    <row r="102" ht="12.75">
      <c r="G102" s="107"/>
    </row>
    <row r="103" ht="12.75">
      <c r="G103" s="107"/>
    </row>
    <row r="104" ht="12.75">
      <c r="G104" s="107"/>
    </row>
    <row r="105" ht="12.75">
      <c r="G105" s="107"/>
    </row>
    <row r="106" ht="12.75">
      <c r="G106" s="107"/>
    </row>
    <row r="107" ht="12.75">
      <c r="G107" s="107"/>
    </row>
    <row r="108" ht="12.75">
      <c r="G108" s="107"/>
    </row>
    <row r="109" ht="12.75">
      <c r="G109" s="107"/>
    </row>
    <row r="110" ht="12.75">
      <c r="G110" s="107"/>
    </row>
    <row r="111" ht="12.75">
      <c r="G111" s="107"/>
    </row>
    <row r="112" ht="12.75">
      <c r="G112" s="107"/>
    </row>
    <row r="113" ht="12.75">
      <c r="G113" s="107"/>
    </row>
    <row r="114" ht="12.75">
      <c r="G114" s="107"/>
    </row>
    <row r="115" ht="12.75">
      <c r="G115" s="107"/>
    </row>
    <row r="116" ht="12.75">
      <c r="G116" s="107"/>
    </row>
    <row r="117" ht="12.75">
      <c r="G117" s="107"/>
    </row>
    <row r="118" ht="12.75">
      <c r="G118" s="107"/>
    </row>
    <row r="119" ht="12.75">
      <c r="G119" s="107"/>
    </row>
    <row r="120" ht="12.75">
      <c r="G120" s="107"/>
    </row>
    <row r="121" ht="12.75">
      <c r="G121" s="107"/>
    </row>
    <row r="122" ht="12.75">
      <c r="G122" s="107"/>
    </row>
    <row r="123" ht="12.75">
      <c r="G123" s="107"/>
    </row>
    <row r="124" ht="12.75">
      <c r="G124" s="107"/>
    </row>
    <row r="125" ht="12.75">
      <c r="G125" s="107"/>
    </row>
    <row r="126" ht="12.75">
      <c r="G126" s="107"/>
    </row>
    <row r="127" ht="12.75">
      <c r="G127" s="107"/>
    </row>
    <row r="128" ht="12.75">
      <c r="G128" s="107"/>
    </row>
    <row r="129" ht="12.75">
      <c r="G129" s="107"/>
    </row>
    <row r="130" ht="12.75">
      <c r="G130" s="107"/>
    </row>
    <row r="131" ht="12.75">
      <c r="G131" s="107"/>
    </row>
    <row r="132" ht="12.75">
      <c r="G132" s="107"/>
    </row>
    <row r="133" ht="12.75">
      <c r="G133" s="107"/>
    </row>
    <row r="134" ht="12.75">
      <c r="G134" s="107"/>
    </row>
    <row r="135" ht="12.75">
      <c r="G135" s="107"/>
    </row>
    <row r="136" ht="12.75">
      <c r="G136" s="107"/>
    </row>
    <row r="137" ht="12.75">
      <c r="G137" s="107"/>
    </row>
    <row r="138" ht="12.75">
      <c r="G138" s="107"/>
    </row>
    <row r="139" ht="12.75">
      <c r="G139" s="107"/>
    </row>
    <row r="140" ht="12.75">
      <c r="G140" s="107"/>
    </row>
    <row r="141" ht="12.75">
      <c r="G141" s="107"/>
    </row>
    <row r="142" ht="12.75">
      <c r="G142" s="107"/>
    </row>
    <row r="143" ht="12.75">
      <c r="G143" s="107"/>
    </row>
  </sheetData>
  <mergeCells count="1">
    <mergeCell ref="A2:G2"/>
  </mergeCells>
  <printOptions/>
  <pageMargins left="0.75" right="0.75" top="0.51" bottom="0.6" header="0.5" footer="0.42"/>
  <pageSetup fitToHeight="2" fitToWidth="1" horizontalDpi="600" verticalDpi="600" orientation="portrait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Laura Kennison</cp:lastModifiedBy>
  <cp:lastPrinted>2011-10-21T14:48:04Z</cp:lastPrinted>
  <dcterms:created xsi:type="dcterms:W3CDTF">2006-04-10T21:55:54Z</dcterms:created>
  <dcterms:modified xsi:type="dcterms:W3CDTF">2011-10-21T14:48:07Z</dcterms:modified>
  <cp:category/>
  <cp:version/>
  <cp:contentType/>
  <cp:contentStatus/>
</cp:coreProperties>
</file>