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35c1d5be5c663084/Desktop/"/>
    </mc:Choice>
  </mc:AlternateContent>
  <xr:revisionPtr revIDLastSave="0" documentId="8_{E7334823-318D-4B13-A310-EDA864359A64}" xr6:coauthVersionLast="47" xr6:coauthVersionMax="47" xr10:uidLastSave="{00000000-0000-0000-0000-000000000000}"/>
  <bookViews>
    <workbookView xWindow="-120" yWindow="-120" windowWidth="29040" windowHeight="15720" xr2:uid="{8D1C2337-1B9A-4618-9CCA-22E8DAEC6426}"/>
  </bookViews>
  <sheets>
    <sheet name="FN" sheetId="2" r:id="rId1"/>
  </sheets>
  <definedNames>
    <definedName name="_xlnm._FilterDatabase" localSheetId="0" hidden="1">FN!$A$67:$K$100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2" l="1"/>
  <c r="G37" i="2" l="1"/>
  <c r="F30" i="2"/>
  <c r="F31" i="2"/>
  <c r="F32" i="2"/>
  <c r="F33" i="2"/>
  <c r="F34" i="2"/>
  <c r="F71" i="2"/>
  <c r="H71" i="2" s="1"/>
  <c r="F27" i="2"/>
  <c r="F100" i="2"/>
  <c r="H100" i="2" s="1"/>
  <c r="F80" i="2"/>
  <c r="H80" i="2" s="1"/>
  <c r="F69" i="2"/>
  <c r="F43" i="2" s="1"/>
  <c r="G43" i="2" s="1"/>
  <c r="H69" i="2"/>
  <c r="F72" i="2"/>
  <c r="H72" i="2" s="1"/>
  <c r="F73" i="2"/>
  <c r="H73" i="2" s="1"/>
  <c r="F68" i="2"/>
  <c r="F74" i="2"/>
  <c r="H74" i="2" s="1"/>
  <c r="F75" i="2"/>
  <c r="F76" i="2"/>
  <c r="H76" i="2" s="1"/>
  <c r="F81" i="2"/>
  <c r="H81" i="2" s="1"/>
  <c r="F82" i="2"/>
  <c r="H82" i="2" s="1"/>
  <c r="F83" i="2"/>
  <c r="H83" i="2" s="1"/>
  <c r="F84" i="2"/>
  <c r="F85" i="2"/>
  <c r="H85" i="2" s="1"/>
  <c r="F86" i="2"/>
  <c r="H86" i="2" s="1"/>
  <c r="F87" i="2"/>
  <c r="H87" i="2" s="1"/>
  <c r="F88" i="2"/>
  <c r="H88" i="2" s="1"/>
  <c r="F89" i="2"/>
  <c r="H89" i="2" s="1"/>
  <c r="F90" i="2"/>
  <c r="H90" i="2" s="1"/>
  <c r="F91" i="2"/>
  <c r="H91" i="2" s="1"/>
  <c r="F92" i="2"/>
  <c r="H92" i="2" s="1"/>
  <c r="F93" i="2"/>
  <c r="H93" i="2" s="1"/>
  <c r="F94" i="2"/>
  <c r="F95" i="2"/>
  <c r="F96" i="2"/>
  <c r="H96" i="2" s="1"/>
  <c r="F97" i="2"/>
  <c r="F48" i="2" s="1"/>
  <c r="G48" i="2" s="1"/>
  <c r="F98" i="2"/>
  <c r="H98" i="2" s="1"/>
  <c r="F99" i="2"/>
  <c r="H99" i="2" s="1"/>
  <c r="F77" i="2"/>
  <c r="F78" i="2"/>
  <c r="H78" i="2" s="1"/>
  <c r="F79" i="2"/>
  <c r="H79" i="2" s="1"/>
  <c r="F70" i="2"/>
  <c r="F28" i="2"/>
  <c r="H70" i="2" l="1"/>
  <c r="F42" i="2"/>
  <c r="G42" i="2" s="1"/>
  <c r="H75" i="2"/>
  <c r="F44" i="2"/>
  <c r="G44" i="2" s="1"/>
  <c r="H77" i="2"/>
  <c r="F45" i="2"/>
  <c r="G45" i="2" s="1"/>
  <c r="H84" i="2"/>
  <c r="F47" i="2"/>
  <c r="G47" i="2" s="1"/>
  <c r="H95" i="2"/>
  <c r="F46" i="2"/>
  <c r="G46" i="2" s="1"/>
  <c r="H94" i="2"/>
  <c r="F49" i="2"/>
  <c r="G49" i="2" s="1"/>
  <c r="H68" i="2"/>
  <c r="F55" i="2"/>
  <c r="F41" i="2"/>
  <c r="G41" i="2" s="1"/>
  <c r="H97" i="2"/>
  <c r="F25" i="2"/>
  <c r="F29" i="2" l="1"/>
  <c r="F26" i="2"/>
  <c r="F24" i="2"/>
  <c r="F22" i="2"/>
  <c r="F23" i="2"/>
  <c r="F37" i="2" l="1"/>
  <c r="G51" i="2" l="1"/>
  <c r="G55" i="2" s="1"/>
  <c r="G57" i="2" s="1"/>
  <c r="F51" i="2"/>
  <c r="E51" i="2"/>
  <c r="E57" i="2"/>
  <c r="F57" i="2"/>
</calcChain>
</file>

<file path=xl/sharedStrings.xml><?xml version="1.0" encoding="utf-8"?>
<sst xmlns="http://schemas.openxmlformats.org/spreadsheetml/2006/main" count="238" uniqueCount="102">
  <si>
    <t>2025 FISCAL NOTE</t>
  </si>
  <si>
    <t xml:space="preserve">Ordinance/Motion: </t>
  </si>
  <si>
    <t>2025-XXXX</t>
  </si>
  <si>
    <t>Title:</t>
  </si>
  <si>
    <t>LTGO Bond Ordnance for Various Purposes:</t>
  </si>
  <si>
    <t xml:space="preserve">Affected Agencies:  </t>
  </si>
  <si>
    <t>Executive/PSB, Climate, DLS, DCHS, DNRP/CFT, DNRP/Parks, DNRP/Solid Waste, DNRP/ WLRD, FMD, KCIT, KCSO, and FBOD/Assessor.</t>
  </si>
  <si>
    <t xml:space="preserve">Note Prepared By: </t>
  </si>
  <si>
    <t>Chris McGowan</t>
  </si>
  <si>
    <t>Date Prepared:</t>
  </si>
  <si>
    <t xml:space="preserve">Note Reviewed By:   </t>
  </si>
  <si>
    <t>Carol Basile</t>
  </si>
  <si>
    <t>Date Reviewed:</t>
  </si>
  <si>
    <t>Description of request:</t>
  </si>
  <si>
    <t>Impact on the above legislation on the fiscal affairs of King County is estimated to be:</t>
  </si>
  <si>
    <t>Revenue to:</t>
  </si>
  <si>
    <t>Agency</t>
  </si>
  <si>
    <t>Fund Code</t>
  </si>
  <si>
    <t>Revenue Source</t>
  </si>
  <si>
    <t>2026-2027</t>
  </si>
  <si>
    <t>2028-2029</t>
  </si>
  <si>
    <t>Climate</t>
  </si>
  <si>
    <t>0010</t>
  </si>
  <si>
    <t>Bonds</t>
  </si>
  <si>
    <t>DCHS</t>
  </si>
  <si>
    <t>2460</t>
  </si>
  <si>
    <t>DLS</t>
  </si>
  <si>
    <t>3760</t>
  </si>
  <si>
    <t>DNRP/CFT</t>
  </si>
  <si>
    <t>DNRP/Parks</t>
  </si>
  <si>
    <t>3160</t>
  </si>
  <si>
    <t>DNRP/SWD</t>
  </si>
  <si>
    <t>FBOD/Assessor/KCIT</t>
  </si>
  <si>
    <t>FMD</t>
  </si>
  <si>
    <t>3421</t>
  </si>
  <si>
    <t>5990</t>
  </si>
  <si>
    <t>KCIT</t>
  </si>
  <si>
    <t>KCSO</t>
  </si>
  <si>
    <t>PSB</t>
  </si>
  <si>
    <t xml:space="preserve">TOTAL </t>
  </si>
  <si>
    <t>Debt Service Expenditures from:</t>
  </si>
  <si>
    <t>Fund</t>
  </si>
  <si>
    <t>Department</t>
  </si>
  <si>
    <t>General Fund</t>
  </si>
  <si>
    <t>Executive</t>
  </si>
  <si>
    <t>Lodging Tax Fund</t>
  </si>
  <si>
    <t>Housing and Community Development Fund</t>
  </si>
  <si>
    <t>Conservation Futures Fund</t>
  </si>
  <si>
    <t>Solid Waste Operating Fund</t>
  </si>
  <si>
    <t>Electric Vehicle Charging Fund</t>
  </si>
  <si>
    <t>DES/FMD</t>
  </si>
  <si>
    <t xml:space="preserve">Facilities Management Fund </t>
  </si>
  <si>
    <t>Data Processing Services Fund</t>
  </si>
  <si>
    <t>Broadway Facility Fund</t>
  </si>
  <si>
    <t>TOTAL</t>
  </si>
  <si>
    <t xml:space="preserve">Expenditures by Categories </t>
  </si>
  <si>
    <t>Debt Service Payments</t>
  </si>
  <si>
    <t>Does this legislation require a budget supplemental?  No</t>
  </si>
  <si>
    <t xml:space="preserve">Notes and Assumptions:  
1.  Bond proceeds will be deposited directly into the identified funds. Debt service payments will be transferred from the liable fund to the LTGO fund 8400. Fund 8400 will aggregate the revenue and service the actual debt.
2.  The debt payment amounts will be determined at debt issuance when the following variables will be locked in:
(1) interest rates; (2) repayment schedules, and (3) cost of issuance. Current estimates are below
</t>
  </si>
  <si>
    <t>Project(s)</t>
  </si>
  <si>
    <t>Term</t>
  </si>
  <si>
    <t>Rate</t>
  </si>
  <si>
    <t>Debt Service</t>
  </si>
  <si>
    <t>Total Proceeds</t>
  </si>
  <si>
    <t>Interest 1st</t>
  </si>
  <si>
    <t>Deposit</t>
  </si>
  <si>
    <t>Climate Equity Projects</t>
  </si>
  <si>
    <t>Equitable affordable housing</t>
  </si>
  <si>
    <t>TOD Affordable Housing</t>
  </si>
  <si>
    <t>Equitable Development Initiative</t>
  </si>
  <si>
    <t>Participatory Budgeting Projects</t>
  </si>
  <si>
    <t>Fall City Septic</t>
  </si>
  <si>
    <t>Fairwood Splash Pad</t>
  </si>
  <si>
    <t>Conservation Futures Tax (CFT)</t>
  </si>
  <si>
    <t>3151</t>
  </si>
  <si>
    <t>Fall City Community Center/Climate Equity</t>
  </si>
  <si>
    <t>Landfill Gas Infrastructure Acquisition and Improvements</t>
  </si>
  <si>
    <t>Transfer Station Projects</t>
  </si>
  <si>
    <t>Landfill Projects</t>
  </si>
  <si>
    <t>Facility Capital Improvements</t>
  </si>
  <si>
    <t>Property Tax Administration System</t>
  </si>
  <si>
    <t>MRJC Facility Improvements</t>
  </si>
  <si>
    <t>Renton Red Lion</t>
  </si>
  <si>
    <t>King County Courthouse Fire Alarm Replacement</t>
  </si>
  <si>
    <t>CCFJC</t>
  </si>
  <si>
    <t>DPD Consolidation at Kent Valley Professional Center (KVPC)</t>
  </si>
  <si>
    <t>COUNTYWIDE VERTICAL CONVEYANCE IMPLEMENT ELEVATOR UPGRADES</t>
  </si>
  <si>
    <t xml:space="preserve">Dexter Horton Heat Pumps Replacement </t>
  </si>
  <si>
    <t>KCCF Fire Smoke Damper Actuator Replacements</t>
  </si>
  <si>
    <t>KCCH Fire Smoke Damper Actuator Replacements</t>
  </si>
  <si>
    <t>DES FMD MMRF KCCF CAM SERVER</t>
  </si>
  <si>
    <t>MRJC Security Cameras</t>
  </si>
  <si>
    <t>Broadway Facility</t>
  </si>
  <si>
    <t>Electric Vehicle Charging</t>
  </si>
  <si>
    <t>Animal Shelter</t>
  </si>
  <si>
    <t>POTS Line Replacement</t>
  </si>
  <si>
    <t>Payroll System</t>
  </si>
  <si>
    <t>KCSO Computer Aided Dispatch System Replacement</t>
  </si>
  <si>
    <t>Community Facilities Projects</t>
  </si>
  <si>
    <r>
      <t xml:space="preserve">Fiscal Note Guidance </t>
    </r>
    <r>
      <rPr>
        <i/>
        <sz val="10.5"/>
        <rFont val="Calibri"/>
        <family val="2"/>
        <scheme val="minor"/>
      </rPr>
      <t xml:space="preserve">(Do not print this section)
</t>
    </r>
    <r>
      <rPr>
        <sz val="10.5"/>
        <rFont val="Calibri"/>
        <family val="2"/>
        <scheme val="minor"/>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</si>
  <si>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Projects include: Housing, Participatory Budgeting, Community Facility Grants, IT Systems, Property Tax Administration, Land Acquisitions, Solid Waste Facilities, Electric Vehicle Infrastructure, and projects for improvements to County facilities including correctional facilities, office building improvements and the King County Court House.</t>
  </si>
  <si>
    <t>Dexter Horton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</si>
</sst>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0000"/>
    <numFmt numFmtId="165" formatCode="0.0%"/>
  </numFmts>
  <fonts count="12" x14ac:knownFonts="1">
    <font>
      <sz val="10"/>
      <name val="Arial"/>
      <family val="2"/>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sz val="12"/>
      <name val="Calibri"/>
      <family val="2"/>
      <scheme val="minor"/>
    </font>
    <font>
      <b/>
      <sz val="10.5"/>
      <name val="Calibri"/>
      <family val="2"/>
      <scheme val="minor"/>
    </font>
    <font>
      <sz val="11"/>
      <name val="Calibri"/>
      <family val="2"/>
      <scheme val="minor"/>
    </font>
    <font>
      <b/>
      <u/>
      <sz val="10.5"/>
      <name val="Calibri"/>
      <family val="2"/>
      <scheme val="minor"/>
    </font>
    <font>
      <i/>
      <sz val="10.5"/>
      <name val="Calibri"/>
      <family val="2"/>
      <scheme val="minor"/>
    </font>
    <font>
      <sz val="10.5"/>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left"/>
    </xf>
    <xf numFmtId="0" fontId="3" fillId="0" borderId="5" xfId="0" applyFont="1" applyBorder="1" applyAlignment="1">
      <alignment horizontal="centerContinuous"/>
    </xf>
    <xf numFmtId="0" fontId="3" fillId="0" borderId="4" xfId="0" applyFont="1" applyBorder="1" applyAlignment="1">
      <alignment vertical="top"/>
    </xf>
    <xf numFmtId="0" fontId="3" fillId="0" borderId="4" xfId="0" applyFont="1" applyBorder="1"/>
    <xf numFmtId="0" fontId="3" fillId="0" borderId="5" xfId="0" applyFont="1" applyBorder="1"/>
    <xf numFmtId="14" fontId="3" fillId="0" borderId="0" xfId="0" applyNumberFormat="1" applyFont="1" applyAlignment="1">
      <alignment horizontal="left"/>
    </xf>
    <xf numFmtId="0" fontId="6" fillId="0" borderId="0" xfId="0" applyFont="1"/>
    <xf numFmtId="0" fontId="3" fillId="0" borderId="6" xfId="0" applyFont="1" applyBorder="1"/>
    <xf numFmtId="14" fontId="3" fillId="0" borderId="7" xfId="0" applyNumberFormat="1" applyFont="1" applyBorder="1" applyAlignment="1">
      <alignment horizontal="left"/>
    </xf>
    <xf numFmtId="0" fontId="3" fillId="0" borderId="7" xfId="0" applyFont="1" applyBorder="1"/>
    <xf numFmtId="0" fontId="3" fillId="0" borderId="8" xfId="0" applyFont="1" applyBorder="1"/>
    <xf numFmtId="0" fontId="7" fillId="0" borderId="0" xfId="0" applyFont="1"/>
    <xf numFmtId="3" fontId="4" fillId="0" borderId="0" xfId="0" applyNumberFormat="1" applyFont="1"/>
    <xf numFmtId="0" fontId="3" fillId="0" borderId="9" xfId="0" applyFont="1" applyBorder="1"/>
    <xf numFmtId="0" fontId="3" fillId="0" borderId="10" xfId="0" applyFont="1" applyBorder="1"/>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xf numFmtId="0" fontId="3" fillId="0" borderId="14" xfId="0" applyFont="1" applyBorder="1"/>
    <xf numFmtId="0" fontId="3" fillId="0" borderId="15" xfId="0" applyFont="1" applyBorder="1" applyAlignment="1">
      <alignment horizontal="center" wrapText="1"/>
    </xf>
    <xf numFmtId="42" fontId="3" fillId="0" borderId="15" xfId="1" applyNumberFormat="1" applyFont="1" applyBorder="1"/>
    <xf numFmtId="42" fontId="3" fillId="0" borderId="16" xfId="0" applyNumberFormat="1" applyFont="1" applyBorder="1"/>
    <xf numFmtId="0" fontId="3" fillId="0" borderId="17" xfId="0" applyFont="1" applyBorder="1"/>
    <xf numFmtId="164" fontId="3" fillId="0" borderId="15" xfId="0" applyNumberFormat="1" applyFont="1" applyBorder="1" applyAlignment="1">
      <alignment horizontal="center" wrapText="1"/>
    </xf>
    <xf numFmtId="42" fontId="3" fillId="0" borderId="15" xfId="0" applyNumberFormat="1" applyFont="1" applyBorder="1"/>
    <xf numFmtId="0" fontId="3" fillId="0" borderId="18" xfId="0" applyFont="1" applyBorder="1"/>
    <xf numFmtId="0" fontId="3" fillId="0" borderId="19" xfId="0" applyFont="1" applyBorder="1"/>
    <xf numFmtId="0" fontId="3" fillId="0" borderId="20" xfId="0" applyFont="1" applyBorder="1" applyAlignment="1">
      <alignment horizontal="center" wrapText="1"/>
    </xf>
    <xf numFmtId="42" fontId="7" fillId="0" borderId="20" xfId="0" applyNumberFormat="1" applyFont="1" applyBorder="1"/>
    <xf numFmtId="42" fontId="7" fillId="0" borderId="21" xfId="0" applyNumberFormat="1" applyFont="1" applyBorder="1"/>
    <xf numFmtId="6" fontId="4" fillId="0" borderId="0" xfId="0" applyNumberFormat="1" applyFont="1"/>
    <xf numFmtId="0" fontId="3" fillId="0" borderId="0" xfId="0" applyFont="1" applyAlignment="1">
      <alignment horizontal="center"/>
    </xf>
    <xf numFmtId="3" fontId="3" fillId="0" borderId="0" xfId="0" applyNumberFormat="1" applyFont="1"/>
    <xf numFmtId="42" fontId="4" fillId="0" borderId="0" xfId="0" applyNumberFormat="1" applyFont="1"/>
    <xf numFmtId="0" fontId="3" fillId="0" borderId="15" xfId="0" quotePrefix="1" applyFont="1" applyBorder="1" applyAlignment="1">
      <alignment horizontal="center" wrapText="1"/>
    </xf>
    <xf numFmtId="42" fontId="3" fillId="0" borderId="15" xfId="1" applyNumberFormat="1" applyFont="1" applyBorder="1" applyAlignment="1">
      <alignment wrapText="1"/>
    </xf>
    <xf numFmtId="42" fontId="3" fillId="0" borderId="16" xfId="1" applyNumberFormat="1" applyFont="1" applyBorder="1"/>
    <xf numFmtId="0" fontId="3" fillId="0" borderId="10" xfId="0" applyFont="1" applyBorder="1" applyAlignment="1">
      <alignment horizontal="center"/>
    </xf>
    <xf numFmtId="0" fontId="3" fillId="0" borderId="22" xfId="0" applyFont="1" applyBorder="1" applyAlignment="1">
      <alignment horizontal="center"/>
    </xf>
    <xf numFmtId="0" fontId="3" fillId="0" borderId="23" xfId="0" applyFont="1" applyBorder="1"/>
    <xf numFmtId="0" fontId="3" fillId="0" borderId="24" xfId="0" applyFont="1" applyBorder="1"/>
    <xf numFmtId="0" fontId="3" fillId="0" borderId="25" xfId="0" applyFont="1" applyBorder="1"/>
    <xf numFmtId="42" fontId="3" fillId="0" borderId="26" xfId="0" applyNumberFormat="1" applyFont="1" applyBorder="1"/>
    <xf numFmtId="0" fontId="3" fillId="0" borderId="27" xfId="0" applyFont="1" applyBorder="1"/>
    <xf numFmtId="3" fontId="7" fillId="0" borderId="0" xfId="0" applyNumberFormat="1" applyFont="1"/>
    <xf numFmtId="3" fontId="9" fillId="0" borderId="0" xfId="0" applyNumberFormat="1" applyFont="1"/>
    <xf numFmtId="3" fontId="9" fillId="0" borderId="0" xfId="0" applyNumberFormat="1" applyFont="1" applyAlignment="1">
      <alignment horizontal="center"/>
    </xf>
    <xf numFmtId="165" fontId="3" fillId="0" borderId="0" xfId="0" applyNumberFormat="1" applyFont="1" applyAlignment="1">
      <alignment horizontal="center"/>
    </xf>
    <xf numFmtId="6" fontId="3" fillId="0" borderId="0" xfId="0" applyNumberFormat="1" applyFont="1"/>
    <xf numFmtId="0" fontId="3" fillId="3" borderId="0" xfId="0" quotePrefix="1" applyFont="1" applyFill="1" applyAlignment="1">
      <alignment horizontal="center"/>
    </xf>
    <xf numFmtId="0" fontId="3" fillId="0" borderId="0" xfId="0" quotePrefix="1" applyFont="1" applyAlignment="1">
      <alignment horizontal="center"/>
    </xf>
    <xf numFmtId="41" fontId="4" fillId="0" borderId="0" xfId="0" applyNumberFormat="1" applyFont="1"/>
    <xf numFmtId="0" fontId="3" fillId="0" borderId="28" xfId="0" applyFont="1" applyBorder="1"/>
    <xf numFmtId="3" fontId="7" fillId="0" borderId="28" xfId="0" applyNumberFormat="1" applyFont="1" applyBorder="1"/>
    <xf numFmtId="8" fontId="4" fillId="0" borderId="0" xfId="0" applyNumberFormat="1" applyFont="1"/>
    <xf numFmtId="0" fontId="3" fillId="3" borderId="0" xfId="0" applyFont="1" applyFill="1" applyAlignment="1">
      <alignment horizontal="center"/>
    </xf>
    <xf numFmtId="0" fontId="4" fillId="0" borderId="0" xfId="0" quotePrefix="1" applyFont="1"/>
    <xf numFmtId="0" fontId="3" fillId="2" borderId="0" xfId="0" applyFont="1" applyFill="1" applyAlignment="1">
      <alignment horizontal="center"/>
    </xf>
    <xf numFmtId="0" fontId="3" fillId="0" borderId="0" xfId="0" applyFont="1"/>
    <xf numFmtId="0" fontId="11" fillId="0" borderId="13" xfId="0" applyFont="1" applyBorder="1"/>
    <xf numFmtId="0" fontId="11" fillId="0" borderId="14" xfId="0" applyFont="1" applyBorder="1"/>
    <xf numFmtId="0" fontId="11" fillId="0" borderId="15" xfId="0" applyFont="1" applyBorder="1" applyAlignment="1">
      <alignment horizontal="center" wrapText="1"/>
    </xf>
    <xf numFmtId="42" fontId="11" fillId="0" borderId="15" xfId="1" applyNumberFormat="1" applyFont="1" applyBorder="1"/>
    <xf numFmtId="42" fontId="11" fillId="0" borderId="16" xfId="0" applyNumberFormat="1" applyFont="1" applyBorder="1"/>
    <xf numFmtId="0" fontId="11" fillId="0" borderId="17" xfId="0" applyFont="1" applyBorder="1"/>
    <xf numFmtId="0" fontId="3" fillId="0" borderId="0" xfId="0" applyFont="1" applyAlignment="1">
      <alignment horizontal="left" wrapText="1"/>
    </xf>
    <xf numFmtId="0" fontId="3" fillId="0" borderId="0" xfId="0" applyFont="1"/>
    <xf numFmtId="0" fontId="11" fillId="0" borderId="0" xfId="0" applyFont="1" applyAlignment="1">
      <alignment vertical="center" wrapText="1"/>
    </xf>
    <xf numFmtId="0" fontId="11" fillId="0" borderId="5" xfId="0" applyFont="1" applyBorder="1" applyAlignment="1">
      <alignment vertical="center" wrapText="1"/>
    </xf>
    <xf numFmtId="0" fontId="8" fillId="0" borderId="0" xfId="0" applyFont="1" applyAlignment="1">
      <alignment horizontal="left" wrapText="1"/>
    </xf>
    <xf numFmtId="0" fontId="8" fillId="0" borderId="0" xfId="0" applyFont="1" applyAlignment="1">
      <alignment vertical="top" wrapText="1"/>
    </xf>
    <xf numFmtId="0" fontId="7" fillId="0" borderId="24" xfId="0" applyFont="1" applyBorder="1" applyAlignment="1">
      <alignment horizontal="left" vertical="top" wrapText="1"/>
    </xf>
    <xf numFmtId="0" fontId="3" fillId="0" borderId="0" xfId="0" applyFont="1" applyAlignment="1">
      <alignment horizontal="left" vertical="top" wrapText="1"/>
    </xf>
    <xf numFmtId="0" fontId="11" fillId="0" borderId="0" xfId="0" applyFont="1" applyAlignment="1">
      <alignment wrapText="1"/>
    </xf>
    <xf numFmtId="0" fontId="11" fillId="0" borderId="5"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4698-E066-44E3-AD3B-223B8647FD4D}">
  <sheetPr>
    <pageSetUpPr fitToPage="1"/>
  </sheetPr>
  <dimension ref="A1:M117"/>
  <sheetViews>
    <sheetView tabSelected="1" zoomScale="85" zoomScaleNormal="85" workbookViewId="0"/>
  </sheetViews>
  <sheetFormatPr defaultColWidth="9.140625" defaultRowHeight="12.75" x14ac:dyDescent="0.2"/>
  <cols>
    <col min="1" max="1" width="30.42578125" style="3" customWidth="1"/>
    <col min="2" max="2" width="17.140625" style="3" customWidth="1"/>
    <col min="3" max="3" width="15" style="3" customWidth="1"/>
    <col min="4" max="4" width="19.42578125" style="3" bestFit="1" customWidth="1"/>
    <col min="5" max="5" width="17" style="3" bestFit="1" customWidth="1"/>
    <col min="6" max="6" width="18.140625" style="3" bestFit="1" customWidth="1"/>
    <col min="7" max="7" width="13.5703125" style="3" bestFit="1" customWidth="1"/>
    <col min="8" max="8" width="10.7109375" style="3" hidden="1" customWidth="1"/>
    <col min="9" max="9" width="7.5703125" style="3" hidden="1" customWidth="1"/>
    <col min="10" max="10" width="38.140625" style="3" hidden="1" customWidth="1"/>
    <col min="11" max="11" width="11.5703125" style="3" hidden="1" customWidth="1"/>
    <col min="12" max="16384" width="9.140625" style="3"/>
  </cols>
  <sheetData>
    <row r="1" spans="1:9" ht="15" x14ac:dyDescent="0.25">
      <c r="A1" s="1" t="s">
        <v>0</v>
      </c>
      <c r="B1" s="2"/>
      <c r="C1" s="2"/>
      <c r="D1" s="2"/>
      <c r="E1" s="2"/>
      <c r="F1" s="2"/>
      <c r="G1" s="2"/>
    </row>
    <row r="2" spans="1:9" ht="15" thickBot="1" x14ac:dyDescent="0.3">
      <c r="A2" s="4"/>
      <c r="B2" s="2"/>
      <c r="C2" s="2"/>
      <c r="D2" s="2"/>
      <c r="E2" s="2"/>
      <c r="F2" s="2"/>
      <c r="G2" s="2"/>
    </row>
    <row r="3" spans="1:9" ht="15" thickTop="1" x14ac:dyDescent="0.25">
      <c r="A3" s="5" t="s">
        <v>1</v>
      </c>
      <c r="B3" s="6" t="s">
        <v>2</v>
      </c>
      <c r="C3" s="7"/>
      <c r="D3" s="7"/>
      <c r="E3" s="7"/>
      <c r="F3" s="7"/>
      <c r="G3" s="8"/>
    </row>
    <row r="4" spans="1:9" ht="14.25" x14ac:dyDescent="0.25">
      <c r="A4" s="9" t="s">
        <v>3</v>
      </c>
      <c r="B4" s="68" t="s">
        <v>4</v>
      </c>
      <c r="C4" s="68"/>
      <c r="D4" s="68"/>
      <c r="E4" s="68"/>
      <c r="F4" s="68"/>
      <c r="G4" s="10"/>
    </row>
    <row r="5" spans="1:9" ht="14.25" x14ac:dyDescent="0.25">
      <c r="A5" s="9"/>
      <c r="B5" s="77" t="s">
        <v>100</v>
      </c>
      <c r="C5" s="77"/>
      <c r="D5" s="77"/>
      <c r="E5" s="77"/>
      <c r="F5" s="77"/>
      <c r="G5" s="78"/>
    </row>
    <row r="6" spans="1:9" ht="14.25" x14ac:dyDescent="0.25">
      <c r="A6" s="9"/>
      <c r="B6" s="77"/>
      <c r="C6" s="77"/>
      <c r="D6" s="77"/>
      <c r="E6" s="77"/>
      <c r="F6" s="77"/>
      <c r="G6" s="78"/>
    </row>
    <row r="7" spans="1:9" ht="14.25" x14ac:dyDescent="0.25">
      <c r="A7" s="9"/>
      <c r="B7" s="77"/>
      <c r="C7" s="77"/>
      <c r="D7" s="77"/>
      <c r="E7" s="77"/>
      <c r="F7" s="77"/>
      <c r="G7" s="78"/>
    </row>
    <row r="8" spans="1:9" ht="42" customHeight="1" x14ac:dyDescent="0.25">
      <c r="A8" s="9"/>
      <c r="B8" s="77"/>
      <c r="C8" s="77"/>
      <c r="D8" s="77"/>
      <c r="E8" s="77"/>
      <c r="F8" s="77"/>
      <c r="G8" s="78"/>
    </row>
    <row r="9" spans="1:9" ht="30" customHeight="1" x14ac:dyDescent="0.25">
      <c r="A9" s="11" t="s">
        <v>5</v>
      </c>
      <c r="B9" s="83" t="s">
        <v>6</v>
      </c>
      <c r="C9" s="83"/>
      <c r="D9" s="83"/>
      <c r="E9" s="83"/>
      <c r="F9" s="83"/>
      <c r="G9" s="84"/>
    </row>
    <row r="10" spans="1:9" ht="14.25" x14ac:dyDescent="0.25">
      <c r="A10" s="12" t="s">
        <v>7</v>
      </c>
      <c r="B10" s="68" t="s">
        <v>8</v>
      </c>
      <c r="C10" s="68"/>
      <c r="D10" s="68"/>
      <c r="E10" s="68"/>
      <c r="F10" s="68"/>
      <c r="G10" s="13"/>
    </row>
    <row r="11" spans="1:9" ht="15.75" x14ac:dyDescent="0.25">
      <c r="A11" s="12" t="s">
        <v>9</v>
      </c>
      <c r="B11" s="14">
        <v>45896</v>
      </c>
      <c r="C11" s="68"/>
      <c r="D11" s="68"/>
      <c r="E11" s="68"/>
      <c r="F11" s="68"/>
      <c r="G11" s="13"/>
      <c r="I11" s="15"/>
    </row>
    <row r="12" spans="1:9" ht="15.75" x14ac:dyDescent="0.25">
      <c r="A12" s="12" t="s">
        <v>10</v>
      </c>
      <c r="B12" s="68" t="s">
        <v>11</v>
      </c>
      <c r="C12" s="68"/>
      <c r="D12" s="68"/>
      <c r="E12" s="68"/>
      <c r="F12" s="68"/>
      <c r="G12" s="13"/>
      <c r="I12" s="15"/>
    </row>
    <row r="13" spans="1:9" ht="16.5" thickBot="1" x14ac:dyDescent="0.3">
      <c r="A13" s="16" t="s">
        <v>12</v>
      </c>
      <c r="B13" s="17">
        <v>45897</v>
      </c>
      <c r="C13" s="18"/>
      <c r="D13" s="18"/>
      <c r="E13" s="18"/>
      <c r="F13" s="18"/>
      <c r="G13" s="19"/>
      <c r="I13" s="15"/>
    </row>
    <row r="14" spans="1:9" ht="16.5" thickTop="1" x14ac:dyDescent="0.25">
      <c r="A14" s="68"/>
      <c r="C14" s="68"/>
      <c r="D14" s="68"/>
      <c r="E14" s="68"/>
      <c r="F14" s="68"/>
      <c r="G14" s="68"/>
      <c r="I14" s="15"/>
    </row>
    <row r="15" spans="1:9" ht="15.75" x14ac:dyDescent="0.25">
      <c r="A15" s="20" t="s">
        <v>13</v>
      </c>
      <c r="C15" s="68"/>
      <c r="D15" s="68"/>
      <c r="E15" s="68"/>
      <c r="F15" s="68"/>
      <c r="G15" s="68"/>
      <c r="I15" s="15"/>
    </row>
    <row r="16" spans="1:9" ht="15.75" x14ac:dyDescent="0.25">
      <c r="A16" s="20"/>
      <c r="C16" s="68"/>
      <c r="D16" s="68"/>
      <c r="E16" s="68"/>
      <c r="F16" s="68"/>
      <c r="G16" s="68"/>
      <c r="I16" s="15"/>
    </row>
    <row r="17" spans="1:9" ht="15.75" x14ac:dyDescent="0.25">
      <c r="E17" s="21"/>
      <c r="F17" s="21"/>
      <c r="G17" s="21"/>
      <c r="I17" s="15"/>
    </row>
    <row r="18" spans="1:9" ht="15.75" x14ac:dyDescent="0.25">
      <c r="A18" s="79" t="s">
        <v>14</v>
      </c>
      <c r="B18" s="79"/>
      <c r="C18" s="79"/>
      <c r="D18" s="79"/>
      <c r="E18" s="79"/>
      <c r="F18" s="79"/>
      <c r="G18" s="79"/>
      <c r="I18" s="15"/>
    </row>
    <row r="19" spans="1:9" ht="15.75" x14ac:dyDescent="0.25">
      <c r="I19" s="15"/>
    </row>
    <row r="20" spans="1:9" ht="16.5" thickBot="1" x14ac:dyDescent="0.3">
      <c r="A20" s="20" t="s">
        <v>15</v>
      </c>
      <c r="B20" s="68"/>
      <c r="C20" s="68"/>
      <c r="D20" s="68"/>
      <c r="E20" s="68"/>
      <c r="F20" s="68"/>
      <c r="G20" s="68"/>
      <c r="I20" s="15"/>
    </row>
    <row r="21" spans="1:9" ht="15.75" x14ac:dyDescent="0.25">
      <c r="A21" s="22" t="s">
        <v>16</v>
      </c>
      <c r="B21" s="23"/>
      <c r="C21" s="24" t="s">
        <v>17</v>
      </c>
      <c r="D21" s="24" t="s">
        <v>18</v>
      </c>
      <c r="E21" s="24">
        <v>2025</v>
      </c>
      <c r="F21" s="25" t="s">
        <v>19</v>
      </c>
      <c r="G21" s="26" t="s">
        <v>20</v>
      </c>
      <c r="I21" s="15"/>
    </row>
    <row r="22" spans="1:9" ht="14.25" x14ac:dyDescent="0.25">
      <c r="A22" s="69" t="s">
        <v>21</v>
      </c>
      <c r="B22" s="70"/>
      <c r="C22" s="71" t="s">
        <v>22</v>
      </c>
      <c r="D22" s="71" t="s">
        <v>23</v>
      </c>
      <c r="E22" s="72"/>
      <c r="F22" s="72">
        <f t="shared" ref="F22:F34" si="0">SUMIFS($G$68:$G$100,$C$68:$C$100,A22,$I$68:$I$100,C22)</f>
        <v>1000000</v>
      </c>
      <c r="G22" s="73"/>
    </row>
    <row r="23" spans="1:9" ht="14.25" x14ac:dyDescent="0.25">
      <c r="A23" s="69" t="s">
        <v>24</v>
      </c>
      <c r="B23" s="70"/>
      <c r="C23" s="71" t="s">
        <v>25</v>
      </c>
      <c r="D23" s="71" t="s">
        <v>23</v>
      </c>
      <c r="E23" s="72"/>
      <c r="F23" s="72">
        <f t="shared" si="0"/>
        <v>86791000</v>
      </c>
      <c r="G23" s="73">
        <v>0</v>
      </c>
    </row>
    <row r="24" spans="1:9" ht="14.25" x14ac:dyDescent="0.25">
      <c r="A24" s="69" t="s">
        <v>26</v>
      </c>
      <c r="B24" s="70"/>
      <c r="C24" s="71" t="s">
        <v>27</v>
      </c>
      <c r="D24" s="71" t="s">
        <v>23</v>
      </c>
      <c r="E24" s="72"/>
      <c r="F24" s="72">
        <f t="shared" si="0"/>
        <v>19255000</v>
      </c>
      <c r="G24" s="73">
        <v>0</v>
      </c>
    </row>
    <row r="25" spans="1:9" ht="14.25" x14ac:dyDescent="0.25">
      <c r="A25" s="69" t="s">
        <v>28</v>
      </c>
      <c r="B25" s="70"/>
      <c r="C25" s="71">
        <v>3151</v>
      </c>
      <c r="D25" s="71" t="s">
        <v>23</v>
      </c>
      <c r="E25" s="72"/>
      <c r="F25" s="72">
        <f t="shared" si="0"/>
        <v>75000000</v>
      </c>
      <c r="G25" s="73">
        <v>0</v>
      </c>
    </row>
    <row r="26" spans="1:9" ht="14.25" x14ac:dyDescent="0.25">
      <c r="A26" s="69" t="s">
        <v>29</v>
      </c>
      <c r="B26" s="70"/>
      <c r="C26" s="71" t="s">
        <v>30</v>
      </c>
      <c r="D26" s="71" t="s">
        <v>23</v>
      </c>
      <c r="E26" s="72"/>
      <c r="F26" s="72">
        <f t="shared" si="0"/>
        <v>500000</v>
      </c>
      <c r="G26" s="73">
        <v>0</v>
      </c>
    </row>
    <row r="27" spans="1:9" ht="14.25" x14ac:dyDescent="0.25">
      <c r="A27" s="69" t="s">
        <v>31</v>
      </c>
      <c r="B27" s="70"/>
      <c r="C27" s="71">
        <v>3901</v>
      </c>
      <c r="D27" s="71" t="s">
        <v>23</v>
      </c>
      <c r="E27" s="72"/>
      <c r="F27" s="72">
        <f t="shared" si="0"/>
        <v>284662000</v>
      </c>
      <c r="G27" s="73">
        <v>0</v>
      </c>
    </row>
    <row r="28" spans="1:9" ht="14.25" x14ac:dyDescent="0.25">
      <c r="A28" s="69" t="s">
        <v>32</v>
      </c>
      <c r="B28" s="70"/>
      <c r="C28" s="71">
        <v>3771</v>
      </c>
      <c r="D28" s="71" t="s">
        <v>23</v>
      </c>
      <c r="E28" s="72"/>
      <c r="F28" s="72">
        <f t="shared" si="0"/>
        <v>65000000</v>
      </c>
      <c r="G28" s="31">
        <v>0</v>
      </c>
    </row>
    <row r="29" spans="1:9" ht="14.25" x14ac:dyDescent="0.25">
      <c r="A29" s="69" t="s">
        <v>33</v>
      </c>
      <c r="B29" s="70"/>
      <c r="C29" s="71">
        <v>3951</v>
      </c>
      <c r="D29" s="71" t="s">
        <v>23</v>
      </c>
      <c r="E29" s="72"/>
      <c r="F29" s="72">
        <f t="shared" si="0"/>
        <v>107897000</v>
      </c>
      <c r="G29" s="31">
        <v>0</v>
      </c>
    </row>
    <row r="30" spans="1:9" ht="14.25" x14ac:dyDescent="0.25">
      <c r="A30" s="69" t="s">
        <v>33</v>
      </c>
      <c r="B30" s="70"/>
      <c r="C30" s="71" t="s">
        <v>34</v>
      </c>
      <c r="D30" s="71" t="s">
        <v>23</v>
      </c>
      <c r="E30" s="72"/>
      <c r="F30" s="72">
        <f t="shared" si="0"/>
        <v>68179000</v>
      </c>
      <c r="G30" s="31">
        <v>0</v>
      </c>
    </row>
    <row r="31" spans="1:9" ht="14.25" x14ac:dyDescent="0.25">
      <c r="A31" s="69" t="s">
        <v>33</v>
      </c>
      <c r="B31" s="70"/>
      <c r="C31" s="71" t="s">
        <v>35</v>
      </c>
      <c r="D31" s="71" t="s">
        <v>23</v>
      </c>
      <c r="E31" s="72"/>
      <c r="F31" s="72">
        <f t="shared" si="0"/>
        <v>17500000</v>
      </c>
      <c r="G31" s="31">
        <v>0</v>
      </c>
    </row>
    <row r="32" spans="1:9" ht="14.25" x14ac:dyDescent="0.25">
      <c r="A32" s="69" t="s">
        <v>36</v>
      </c>
      <c r="B32" s="70"/>
      <c r="C32" s="71">
        <v>3781</v>
      </c>
      <c r="D32" s="71" t="s">
        <v>23</v>
      </c>
      <c r="E32" s="72"/>
      <c r="F32" s="72">
        <f t="shared" si="0"/>
        <v>4485000</v>
      </c>
      <c r="G32" s="31">
        <v>0</v>
      </c>
    </row>
    <row r="33" spans="1:10" ht="14.25" x14ac:dyDescent="0.25">
      <c r="A33" s="69" t="s">
        <v>37</v>
      </c>
      <c r="B33" s="70"/>
      <c r="C33" s="71">
        <v>3781</v>
      </c>
      <c r="D33" s="71" t="s">
        <v>23</v>
      </c>
      <c r="E33" s="72"/>
      <c r="F33" s="72">
        <f t="shared" si="0"/>
        <v>22592000</v>
      </c>
      <c r="G33" s="31">
        <v>0</v>
      </c>
    </row>
    <row r="34" spans="1:10" ht="14.25" x14ac:dyDescent="0.25">
      <c r="A34" s="69" t="s">
        <v>38</v>
      </c>
      <c r="B34" s="70"/>
      <c r="C34" s="71" t="s">
        <v>22</v>
      </c>
      <c r="D34" s="71" t="s">
        <v>23</v>
      </c>
      <c r="E34" s="72"/>
      <c r="F34" s="72">
        <f t="shared" si="0"/>
        <v>22591000</v>
      </c>
      <c r="G34" s="31">
        <v>0</v>
      </c>
    </row>
    <row r="35" spans="1:10" ht="14.25" x14ac:dyDescent="0.25">
      <c r="A35" s="69"/>
      <c r="B35" s="74"/>
      <c r="C35" s="71"/>
      <c r="D35" s="71"/>
      <c r="E35" s="72"/>
      <c r="F35" s="72"/>
      <c r="G35" s="31"/>
    </row>
    <row r="36" spans="1:10" ht="14.25" x14ac:dyDescent="0.25">
      <c r="A36" s="27"/>
      <c r="B36" s="32"/>
      <c r="C36" s="33"/>
      <c r="D36" s="29"/>
      <c r="E36" s="34"/>
      <c r="F36" s="34"/>
      <c r="G36" s="31"/>
    </row>
    <row r="37" spans="1:10" ht="15" thickBot="1" x14ac:dyDescent="0.3">
      <c r="A37" s="35"/>
      <c r="B37" s="36" t="s">
        <v>39</v>
      </c>
      <c r="C37" s="37"/>
      <c r="D37" s="37"/>
      <c r="E37" s="38"/>
      <c r="F37" s="38">
        <f>SUM(F22:F36)</f>
        <v>775452000</v>
      </c>
      <c r="G37" s="39">
        <f>SUM(G22:G36)</f>
        <v>0</v>
      </c>
      <c r="J37" s="43"/>
    </row>
    <row r="38" spans="1:10" ht="14.25" x14ac:dyDescent="0.25">
      <c r="A38" s="68"/>
      <c r="B38" s="68"/>
      <c r="C38" s="41"/>
      <c r="D38" s="41"/>
      <c r="E38" s="42"/>
      <c r="F38" s="42"/>
      <c r="G38" s="42"/>
    </row>
    <row r="39" spans="1:10" ht="15" thickBot="1" x14ac:dyDescent="0.3">
      <c r="A39" s="20" t="s">
        <v>40</v>
      </c>
      <c r="B39" s="68"/>
      <c r="C39" s="41"/>
      <c r="D39" s="41"/>
      <c r="E39" s="68"/>
      <c r="F39" s="68"/>
      <c r="G39" s="68"/>
      <c r="J39" s="43"/>
    </row>
    <row r="40" spans="1:10" ht="14.25" x14ac:dyDescent="0.25">
      <c r="A40" s="22" t="s">
        <v>41</v>
      </c>
      <c r="B40" s="23"/>
      <c r="C40" s="24" t="s">
        <v>17</v>
      </c>
      <c r="D40" s="25" t="s">
        <v>42</v>
      </c>
      <c r="E40" s="24">
        <v>2025</v>
      </c>
      <c r="F40" s="25" t="s">
        <v>19</v>
      </c>
      <c r="G40" s="26" t="s">
        <v>20</v>
      </c>
    </row>
    <row r="41" spans="1:10" ht="14.25" x14ac:dyDescent="0.25">
      <c r="A41" s="27" t="s">
        <v>43</v>
      </c>
      <c r="B41" s="28"/>
      <c r="C41" s="44" t="s">
        <v>22</v>
      </c>
      <c r="D41" s="29" t="s">
        <v>44</v>
      </c>
      <c r="E41" s="45">
        <v>0</v>
      </c>
      <c r="F41" s="45">
        <f>+SUMIFS($F$68:$F$100,$K$68:$K$100,C41,$J$68:$J$100,A41)</f>
        <v>30147000</v>
      </c>
      <c r="G41" s="46">
        <f>+F41*2</f>
        <v>60294000</v>
      </c>
    </row>
    <row r="42" spans="1:10" ht="14.25" x14ac:dyDescent="0.25">
      <c r="A42" s="27" t="s">
        <v>45</v>
      </c>
      <c r="B42" s="28"/>
      <c r="C42" s="33">
        <v>1180</v>
      </c>
      <c r="D42" s="29" t="s">
        <v>44</v>
      </c>
      <c r="E42" s="45">
        <v>0</v>
      </c>
      <c r="F42" s="45">
        <f t="shared" ref="F42:F49" si="1">+SUMIFS($F$68:$F$100,$K$68:$K$100,C42,$J$68:$J$100,A42)</f>
        <v>5944000</v>
      </c>
      <c r="G42" s="46">
        <f t="shared" ref="G42:G49" si="2">+F42*2</f>
        <v>11888000</v>
      </c>
    </row>
    <row r="43" spans="1:10" ht="14.25" x14ac:dyDescent="0.25">
      <c r="A43" s="27" t="s">
        <v>46</v>
      </c>
      <c r="B43" s="28"/>
      <c r="C43" s="33">
        <v>2460</v>
      </c>
      <c r="D43" s="29" t="s">
        <v>24</v>
      </c>
      <c r="E43" s="45">
        <v>0</v>
      </c>
      <c r="F43" s="45">
        <f t="shared" si="1"/>
        <v>2595000</v>
      </c>
      <c r="G43" s="46">
        <f t="shared" si="2"/>
        <v>5190000</v>
      </c>
    </row>
    <row r="44" spans="1:10" ht="14.25" x14ac:dyDescent="0.25">
      <c r="A44" s="27" t="s">
        <v>47</v>
      </c>
      <c r="B44" s="28"/>
      <c r="C44" s="33">
        <v>3151</v>
      </c>
      <c r="D44" s="29" t="s">
        <v>28</v>
      </c>
      <c r="E44" s="45">
        <v>0</v>
      </c>
      <c r="F44" s="45">
        <f t="shared" si="1"/>
        <v>5013000</v>
      </c>
      <c r="G44" s="46">
        <f t="shared" si="2"/>
        <v>10026000</v>
      </c>
    </row>
    <row r="45" spans="1:10" ht="14.25" x14ac:dyDescent="0.25">
      <c r="A45" s="27" t="s">
        <v>48</v>
      </c>
      <c r="B45" s="28"/>
      <c r="C45" s="33">
        <v>4040</v>
      </c>
      <c r="D45" s="29" t="s">
        <v>31</v>
      </c>
      <c r="E45" s="45">
        <v>0</v>
      </c>
      <c r="F45" s="45">
        <f t="shared" si="1"/>
        <v>26335000</v>
      </c>
      <c r="G45" s="46">
        <f t="shared" si="2"/>
        <v>52670000</v>
      </c>
    </row>
    <row r="46" spans="1:10" ht="14.25" x14ac:dyDescent="0.25">
      <c r="A46" s="27" t="s">
        <v>49</v>
      </c>
      <c r="B46" s="28"/>
      <c r="C46" s="33">
        <v>5560</v>
      </c>
      <c r="D46" s="29" t="s">
        <v>50</v>
      </c>
      <c r="E46" s="45">
        <v>0</v>
      </c>
      <c r="F46" s="45">
        <f t="shared" si="1"/>
        <v>564000</v>
      </c>
      <c r="G46" s="46">
        <f t="shared" si="2"/>
        <v>1128000</v>
      </c>
    </row>
    <row r="47" spans="1:10" ht="14.25" x14ac:dyDescent="0.25">
      <c r="A47" s="27" t="s">
        <v>51</v>
      </c>
      <c r="B47" s="28"/>
      <c r="C47" s="33">
        <v>5511</v>
      </c>
      <c r="D47" s="29" t="s">
        <v>50</v>
      </c>
      <c r="E47" s="45">
        <v>0</v>
      </c>
      <c r="F47" s="45">
        <f t="shared" si="1"/>
        <v>5217000</v>
      </c>
      <c r="G47" s="46">
        <f t="shared" si="2"/>
        <v>10434000</v>
      </c>
    </row>
    <row r="48" spans="1:10" ht="14.25" x14ac:dyDescent="0.25">
      <c r="A48" s="27" t="s">
        <v>52</v>
      </c>
      <c r="B48" s="28"/>
      <c r="C48" s="33">
        <v>5531</v>
      </c>
      <c r="D48" s="29" t="s">
        <v>36</v>
      </c>
      <c r="E48" s="45">
        <v>0</v>
      </c>
      <c r="F48" s="45">
        <f t="shared" si="1"/>
        <v>562000</v>
      </c>
      <c r="G48" s="46">
        <f t="shared" si="2"/>
        <v>1124000</v>
      </c>
    </row>
    <row r="49" spans="1:10" ht="14.25" x14ac:dyDescent="0.25">
      <c r="A49" s="27" t="s">
        <v>53</v>
      </c>
      <c r="C49" s="33" t="s">
        <v>35</v>
      </c>
      <c r="D49" s="29" t="s">
        <v>50</v>
      </c>
      <c r="E49" s="45">
        <v>0</v>
      </c>
      <c r="F49" s="45">
        <f t="shared" si="1"/>
        <v>2970000</v>
      </c>
      <c r="G49" s="46">
        <f t="shared" si="2"/>
        <v>5940000</v>
      </c>
    </row>
    <row r="50" spans="1:10" ht="14.25" x14ac:dyDescent="0.25">
      <c r="A50" s="27"/>
      <c r="B50" s="28"/>
      <c r="C50" s="29"/>
      <c r="D50" s="29"/>
      <c r="E50" s="34"/>
      <c r="F50" s="34"/>
      <c r="G50" s="31"/>
    </row>
    <row r="51" spans="1:10" ht="15" thickBot="1" x14ac:dyDescent="0.3">
      <c r="A51" s="35"/>
      <c r="B51" s="36" t="s">
        <v>54</v>
      </c>
      <c r="C51" s="37"/>
      <c r="D51" s="37"/>
      <c r="E51" s="38">
        <f>SUM(E41:E50)</f>
        <v>0</v>
      </c>
      <c r="F51" s="38">
        <f>SUM(F41:F50)</f>
        <v>79347000</v>
      </c>
      <c r="G51" s="39">
        <f>SUM(G41:G50)</f>
        <v>158694000</v>
      </c>
      <c r="H51" s="40"/>
      <c r="J51" s="40"/>
    </row>
    <row r="52" spans="1:10" ht="14.25" x14ac:dyDescent="0.25">
      <c r="A52" s="68"/>
      <c r="B52" s="68"/>
      <c r="C52" s="68"/>
      <c r="D52" s="68"/>
      <c r="E52" s="42"/>
      <c r="F52" s="42"/>
      <c r="G52" s="42"/>
    </row>
    <row r="53" spans="1:10" ht="15" thickBot="1" x14ac:dyDescent="0.3">
      <c r="A53" s="20" t="s">
        <v>55</v>
      </c>
      <c r="B53" s="68"/>
      <c r="C53" s="68"/>
      <c r="D53" s="68"/>
      <c r="E53" s="68"/>
      <c r="F53" s="68"/>
      <c r="G53" s="68"/>
    </row>
    <row r="54" spans="1:10" ht="14.25" x14ac:dyDescent="0.25">
      <c r="A54" s="22"/>
      <c r="B54" s="23"/>
      <c r="C54" s="47"/>
      <c r="D54" s="48"/>
      <c r="E54" s="24">
        <v>2025</v>
      </c>
      <c r="F54" s="25" t="s">
        <v>19</v>
      </c>
      <c r="G54" s="26" t="s">
        <v>20</v>
      </c>
    </row>
    <row r="55" spans="1:10" ht="14.25" x14ac:dyDescent="0.25">
      <c r="A55" s="27" t="s">
        <v>56</v>
      </c>
      <c r="B55" s="32"/>
      <c r="C55" s="32"/>
      <c r="D55" s="28"/>
      <c r="E55" s="30">
        <f>SUM(E41:E49)</f>
        <v>0</v>
      </c>
      <c r="F55" s="46">
        <f>SUM(F68:F100)</f>
        <v>79347000</v>
      </c>
      <c r="G55" s="46">
        <f>+G51</f>
        <v>158694000</v>
      </c>
    </row>
    <row r="56" spans="1:10" ht="14.25" x14ac:dyDescent="0.25">
      <c r="A56" s="49"/>
      <c r="B56" s="50"/>
      <c r="C56" s="50"/>
      <c r="D56" s="51"/>
      <c r="E56" s="52"/>
      <c r="F56" s="45"/>
      <c r="G56" s="46"/>
    </row>
    <row r="57" spans="1:10" ht="15" thickBot="1" x14ac:dyDescent="0.3">
      <c r="A57" s="35" t="s">
        <v>54</v>
      </c>
      <c r="B57" s="36"/>
      <c r="C57" s="36"/>
      <c r="D57" s="53"/>
      <c r="E57" s="38">
        <f>SUM(E55:E56)</f>
        <v>0</v>
      </c>
      <c r="F57" s="38">
        <f>SUM(F55:F56)</f>
        <v>79347000</v>
      </c>
      <c r="G57" s="39">
        <f>SUM(G55:G56)</f>
        <v>158694000</v>
      </c>
    </row>
    <row r="58" spans="1:10" ht="14.25" x14ac:dyDescent="0.25">
      <c r="A58" s="20" t="s">
        <v>57</v>
      </c>
      <c r="B58" s="68"/>
      <c r="C58" s="68"/>
      <c r="D58" s="68"/>
      <c r="E58" s="54"/>
      <c r="F58" s="54"/>
      <c r="G58" s="54"/>
    </row>
    <row r="59" spans="1:10" x14ac:dyDescent="0.2">
      <c r="A59" s="80" t="s">
        <v>58</v>
      </c>
      <c r="B59" s="80"/>
      <c r="C59" s="80"/>
      <c r="D59" s="80"/>
      <c r="E59" s="80"/>
      <c r="F59" s="80"/>
      <c r="G59" s="80"/>
    </row>
    <row r="60" spans="1:10" x14ac:dyDescent="0.2">
      <c r="A60" s="80"/>
      <c r="B60" s="80"/>
      <c r="C60" s="80"/>
      <c r="D60" s="80"/>
      <c r="E60" s="80"/>
      <c r="F60" s="80"/>
      <c r="G60" s="80"/>
    </row>
    <row r="61" spans="1:10" x14ac:dyDescent="0.2">
      <c r="A61" s="80"/>
      <c r="B61" s="80"/>
      <c r="C61" s="80"/>
      <c r="D61" s="80"/>
      <c r="E61" s="80"/>
      <c r="F61" s="80"/>
      <c r="G61" s="80"/>
    </row>
    <row r="62" spans="1:10" x14ac:dyDescent="0.2">
      <c r="A62" s="80"/>
      <c r="B62" s="80"/>
      <c r="C62" s="80"/>
      <c r="D62" s="80"/>
      <c r="E62" s="80"/>
      <c r="F62" s="80"/>
      <c r="G62" s="80"/>
    </row>
    <row r="63" spans="1:10" x14ac:dyDescent="0.2">
      <c r="A63" s="80"/>
      <c r="B63" s="80"/>
      <c r="C63" s="80"/>
      <c r="D63" s="80"/>
      <c r="E63" s="80"/>
      <c r="F63" s="80"/>
      <c r="G63" s="80"/>
    </row>
    <row r="64" spans="1:10" x14ac:dyDescent="0.2">
      <c r="A64" s="80"/>
      <c r="B64" s="80"/>
      <c r="C64" s="80"/>
      <c r="D64" s="80"/>
      <c r="E64" s="80"/>
      <c r="F64" s="80"/>
      <c r="G64" s="80"/>
    </row>
    <row r="65" spans="1:11" x14ac:dyDescent="0.2">
      <c r="A65" s="80"/>
      <c r="B65" s="80"/>
      <c r="C65" s="80"/>
      <c r="D65" s="80"/>
      <c r="E65" s="80"/>
      <c r="F65" s="80"/>
      <c r="G65" s="80"/>
    </row>
    <row r="67" spans="1:11" ht="14.25" x14ac:dyDescent="0.25">
      <c r="A67" s="55" t="s">
        <v>59</v>
      </c>
      <c r="B67" s="55"/>
      <c r="C67" s="55" t="s">
        <v>42</v>
      </c>
      <c r="D67" s="56" t="s">
        <v>60</v>
      </c>
      <c r="E67" s="56" t="s">
        <v>61</v>
      </c>
      <c r="F67" s="56" t="s">
        <v>62</v>
      </c>
      <c r="G67" s="56" t="s">
        <v>63</v>
      </c>
      <c r="H67" s="3" t="s">
        <v>64</v>
      </c>
      <c r="I67" s="56" t="s">
        <v>65</v>
      </c>
      <c r="K67" s="56" t="s">
        <v>62</v>
      </c>
    </row>
    <row r="68" spans="1:11" ht="14.25" x14ac:dyDescent="0.25">
      <c r="A68" s="3" t="s">
        <v>66</v>
      </c>
      <c r="C68" s="3" t="s">
        <v>21</v>
      </c>
      <c r="D68" s="41">
        <v>10</v>
      </c>
      <c r="E68" s="57">
        <v>4.3200000000000002E-2</v>
      </c>
      <c r="F68" s="64">
        <f t="shared" ref="F68:F100" si="3">-ROUND(PMT(E68,D68,G68,0,0),-3)</f>
        <v>125000</v>
      </c>
      <c r="G68" s="40">
        <v>1000000</v>
      </c>
      <c r="H68" s="58">
        <f>-IPMT(E68,1,D68,F68)/2</f>
        <v>2700</v>
      </c>
      <c r="I68" s="3" t="s">
        <v>22</v>
      </c>
      <c r="J68" s="68" t="s">
        <v>43</v>
      </c>
      <c r="K68" s="41" t="s">
        <v>22</v>
      </c>
    </row>
    <row r="69" spans="1:11" ht="14.25" x14ac:dyDescent="0.25">
      <c r="A69" s="3" t="s">
        <v>67</v>
      </c>
      <c r="C69" s="3" t="s">
        <v>24</v>
      </c>
      <c r="D69" s="41">
        <v>10</v>
      </c>
      <c r="E69" s="57">
        <v>5.6000000000000001E-2</v>
      </c>
      <c r="F69" s="64">
        <f t="shared" si="3"/>
        <v>2595000</v>
      </c>
      <c r="G69" s="40">
        <v>19465000</v>
      </c>
      <c r="H69" s="58">
        <f>-IPMT(E69,1,D69,G69)</f>
        <v>1090040</v>
      </c>
      <c r="I69" s="3" t="s">
        <v>25</v>
      </c>
      <c r="J69" s="68" t="s">
        <v>46</v>
      </c>
      <c r="K69" s="41">
        <v>2460</v>
      </c>
    </row>
    <row r="70" spans="1:11" ht="14.25" x14ac:dyDescent="0.25">
      <c r="A70" s="3" t="s">
        <v>68</v>
      </c>
      <c r="C70" s="3" t="s">
        <v>24</v>
      </c>
      <c r="D70" s="41">
        <v>20</v>
      </c>
      <c r="E70" s="57">
        <v>6.533333333333334E-2</v>
      </c>
      <c r="F70" s="64">
        <f t="shared" si="3"/>
        <v>5944000</v>
      </c>
      <c r="G70" s="40">
        <v>65326000</v>
      </c>
      <c r="H70" s="58">
        <f t="shared" ref="H70:H76" si="4">-IPMT(E70,1,D70,F70)/2</f>
        <v>194170.66666666669</v>
      </c>
      <c r="I70" s="3" t="s">
        <v>25</v>
      </c>
      <c r="J70" s="68" t="s">
        <v>45</v>
      </c>
      <c r="K70" s="41">
        <v>1180</v>
      </c>
    </row>
    <row r="71" spans="1:11" ht="14.25" x14ac:dyDescent="0.25">
      <c r="A71" s="3" t="s">
        <v>69</v>
      </c>
      <c r="C71" s="3" t="s">
        <v>24</v>
      </c>
      <c r="D71" s="41">
        <v>5</v>
      </c>
      <c r="E71" s="57">
        <v>4.19E-2</v>
      </c>
      <c r="F71" s="64">
        <f t="shared" si="3"/>
        <v>452000</v>
      </c>
      <c r="G71" s="40">
        <v>2000000</v>
      </c>
      <c r="H71" s="58">
        <f t="shared" si="4"/>
        <v>9469.4000000000015</v>
      </c>
      <c r="I71" s="3" t="s">
        <v>25</v>
      </c>
      <c r="J71" s="68" t="s">
        <v>43</v>
      </c>
      <c r="K71" s="41" t="s">
        <v>22</v>
      </c>
    </row>
    <row r="72" spans="1:11" ht="14.25" x14ac:dyDescent="0.25">
      <c r="A72" s="3" t="s">
        <v>70</v>
      </c>
      <c r="C72" s="3" t="s">
        <v>26</v>
      </c>
      <c r="D72" s="41">
        <v>10</v>
      </c>
      <c r="E72" s="57">
        <v>4.3200000000000002E-2</v>
      </c>
      <c r="F72" s="64">
        <f t="shared" si="3"/>
        <v>1898000</v>
      </c>
      <c r="G72" s="40">
        <v>15155000</v>
      </c>
      <c r="H72" s="58">
        <f t="shared" si="4"/>
        <v>40996.80000000001</v>
      </c>
      <c r="I72" s="3" t="s">
        <v>27</v>
      </c>
      <c r="J72" s="68" t="s">
        <v>43</v>
      </c>
      <c r="K72" s="41" t="s">
        <v>22</v>
      </c>
    </row>
    <row r="73" spans="1:11" ht="14.25" x14ac:dyDescent="0.25">
      <c r="A73" s="3" t="s">
        <v>71</v>
      </c>
      <c r="C73" s="3" t="s">
        <v>26</v>
      </c>
      <c r="D73" s="41">
        <v>10</v>
      </c>
      <c r="E73" s="57">
        <v>4.3200000000000002E-2</v>
      </c>
      <c r="F73" s="64">
        <f t="shared" si="3"/>
        <v>313000</v>
      </c>
      <c r="G73" s="40">
        <v>2500000</v>
      </c>
      <c r="H73" s="58">
        <f t="shared" si="4"/>
        <v>6760.8</v>
      </c>
      <c r="I73" s="3" t="s">
        <v>27</v>
      </c>
      <c r="J73" s="68" t="s">
        <v>43</v>
      </c>
      <c r="K73" s="41" t="s">
        <v>22</v>
      </c>
    </row>
    <row r="74" spans="1:11" ht="14.25" x14ac:dyDescent="0.25">
      <c r="A74" s="3" t="s">
        <v>72</v>
      </c>
      <c r="C74" s="3" t="s">
        <v>26</v>
      </c>
      <c r="D74" s="41">
        <v>10</v>
      </c>
      <c r="E74" s="57">
        <v>4.3200000000000002E-2</v>
      </c>
      <c r="F74" s="64">
        <f t="shared" si="3"/>
        <v>200000</v>
      </c>
      <c r="G74" s="40">
        <v>1600000</v>
      </c>
      <c r="H74" s="58">
        <f t="shared" si="4"/>
        <v>4320</v>
      </c>
      <c r="I74" s="3" t="s">
        <v>27</v>
      </c>
      <c r="J74" s="68" t="s">
        <v>43</v>
      </c>
      <c r="K74" s="41" t="s">
        <v>22</v>
      </c>
    </row>
    <row r="75" spans="1:11" ht="14.25" x14ac:dyDescent="0.25">
      <c r="A75" s="3" t="s">
        <v>73</v>
      </c>
      <c r="C75" s="3" t="s">
        <v>28</v>
      </c>
      <c r="D75" s="41">
        <v>30</v>
      </c>
      <c r="E75" s="57">
        <v>5.2400000000000002E-2</v>
      </c>
      <c r="F75" s="64">
        <f t="shared" si="3"/>
        <v>5013000</v>
      </c>
      <c r="G75" s="40">
        <v>75000000</v>
      </c>
      <c r="H75" s="58">
        <f t="shared" si="4"/>
        <v>131340.6</v>
      </c>
      <c r="I75" s="3">
        <v>3151</v>
      </c>
      <c r="J75" s="68" t="s">
        <v>47</v>
      </c>
      <c r="K75" s="41" t="s">
        <v>74</v>
      </c>
    </row>
    <row r="76" spans="1:11" ht="14.25" x14ac:dyDescent="0.25">
      <c r="A76" s="3" t="s">
        <v>75</v>
      </c>
      <c r="C76" s="3" t="s">
        <v>29</v>
      </c>
      <c r="D76" s="41">
        <v>10</v>
      </c>
      <c r="E76" s="57">
        <v>4.3200000000000002E-2</v>
      </c>
      <c r="F76" s="64">
        <f t="shared" si="3"/>
        <v>63000</v>
      </c>
      <c r="G76" s="40">
        <v>500000</v>
      </c>
      <c r="H76" s="58">
        <f t="shared" si="4"/>
        <v>1360.8000000000002</v>
      </c>
      <c r="I76" s="3" t="s">
        <v>30</v>
      </c>
      <c r="J76" s="68" t="s">
        <v>43</v>
      </c>
      <c r="K76" s="41" t="s">
        <v>22</v>
      </c>
    </row>
    <row r="77" spans="1:11" ht="14.25" x14ac:dyDescent="0.25">
      <c r="A77" s="3" t="s">
        <v>76</v>
      </c>
      <c r="C77" s="3" t="s">
        <v>31</v>
      </c>
      <c r="D77" s="41">
        <v>20</v>
      </c>
      <c r="E77" s="57">
        <v>6.5299999999999997E-2</v>
      </c>
      <c r="F77" s="64">
        <f t="shared" si="3"/>
        <v>7278000</v>
      </c>
      <c r="G77" s="40">
        <v>80000000</v>
      </c>
      <c r="H77" s="58">
        <f>-IPMT(E77,1,D77,F77)</f>
        <v>475253.39999999997</v>
      </c>
      <c r="I77" s="3">
        <v>3901</v>
      </c>
      <c r="J77" s="68" t="s">
        <v>48</v>
      </c>
      <c r="K77" s="41">
        <v>4040</v>
      </c>
    </row>
    <row r="78" spans="1:11" ht="14.25" x14ac:dyDescent="0.25">
      <c r="A78" s="3" t="s">
        <v>77</v>
      </c>
      <c r="C78" s="3" t="s">
        <v>31</v>
      </c>
      <c r="D78" s="41">
        <v>15</v>
      </c>
      <c r="E78" s="57">
        <v>4.4999999999999998E-2</v>
      </c>
      <c r="F78" s="64">
        <f t="shared" si="3"/>
        <v>7623000</v>
      </c>
      <c r="G78" s="40">
        <v>81868000</v>
      </c>
      <c r="H78" s="58">
        <f>-IPMT(E78,1,D78,F78)</f>
        <v>343035</v>
      </c>
      <c r="I78" s="3">
        <v>3901</v>
      </c>
      <c r="J78" s="68" t="s">
        <v>48</v>
      </c>
      <c r="K78" s="41">
        <v>4040</v>
      </c>
    </row>
    <row r="79" spans="1:11" ht="14.25" x14ac:dyDescent="0.25">
      <c r="A79" s="3" t="s">
        <v>78</v>
      </c>
      <c r="C79" s="3" t="s">
        <v>31</v>
      </c>
      <c r="D79" s="41">
        <v>15</v>
      </c>
      <c r="E79" s="57">
        <v>4.4999999999999998E-2</v>
      </c>
      <c r="F79" s="64">
        <f t="shared" si="3"/>
        <v>10403000</v>
      </c>
      <c r="G79" s="40">
        <v>111718600</v>
      </c>
      <c r="H79" s="58">
        <f>-IPMT(E79,1,D79,F79)</f>
        <v>468135</v>
      </c>
      <c r="I79" s="3">
        <v>3901</v>
      </c>
      <c r="J79" s="68" t="s">
        <v>48</v>
      </c>
      <c r="K79" s="41">
        <v>4040</v>
      </c>
    </row>
    <row r="80" spans="1:11" ht="14.25" x14ac:dyDescent="0.25">
      <c r="A80" s="3" t="s">
        <v>79</v>
      </c>
      <c r="C80" s="3" t="s">
        <v>31</v>
      </c>
      <c r="D80" s="41">
        <v>15</v>
      </c>
      <c r="E80" s="57">
        <v>4.4999999999999998E-2</v>
      </c>
      <c r="F80" s="64">
        <f t="shared" si="3"/>
        <v>1031000</v>
      </c>
      <c r="G80" s="40">
        <v>11075400</v>
      </c>
      <c r="H80" s="58">
        <f>-IPMT(E80,1,D80,F80)</f>
        <v>46395</v>
      </c>
      <c r="I80" s="3">
        <v>3901</v>
      </c>
      <c r="J80" s="68" t="s">
        <v>48</v>
      </c>
      <c r="K80" s="41">
        <v>4040</v>
      </c>
    </row>
    <row r="81" spans="1:13" ht="14.25" x14ac:dyDescent="0.25">
      <c r="A81" s="68" t="s">
        <v>80</v>
      </c>
      <c r="C81" s="68" t="s">
        <v>32</v>
      </c>
      <c r="D81" s="41">
        <v>10</v>
      </c>
      <c r="E81" s="57">
        <v>4.3200000000000002E-2</v>
      </c>
      <c r="F81" s="64">
        <f t="shared" si="3"/>
        <v>8142000</v>
      </c>
      <c r="G81" s="40">
        <v>65000000</v>
      </c>
      <c r="H81" s="58">
        <f>-IPMT(E81,1,D81,F81)/2</f>
        <v>175867.2</v>
      </c>
      <c r="I81" s="65">
        <v>3771</v>
      </c>
      <c r="J81" s="68" t="s">
        <v>43</v>
      </c>
      <c r="K81" s="60" t="s">
        <v>22</v>
      </c>
    </row>
    <row r="82" spans="1:13" ht="14.25" x14ac:dyDescent="0.25">
      <c r="A82" s="68" t="s">
        <v>81</v>
      </c>
      <c r="C82" s="68" t="s">
        <v>33</v>
      </c>
      <c r="D82" s="41">
        <v>20</v>
      </c>
      <c r="E82" s="57">
        <v>4.9000000000000002E-2</v>
      </c>
      <c r="F82" s="64">
        <f t="shared" si="3"/>
        <v>2944000</v>
      </c>
      <c r="G82" s="40">
        <v>37000000</v>
      </c>
      <c r="H82" s="58">
        <f t="shared" ref="H82:H100" si="5">-IPMT(E82,1,D82,F82)</f>
        <v>144255.99999999997</v>
      </c>
      <c r="I82" s="59" t="s">
        <v>34</v>
      </c>
      <c r="J82" s="68" t="s">
        <v>43</v>
      </c>
      <c r="K82" s="60" t="s">
        <v>22</v>
      </c>
    </row>
    <row r="83" spans="1:13" ht="14.25" x14ac:dyDescent="0.25">
      <c r="A83" s="68" t="s">
        <v>82</v>
      </c>
      <c r="C83" s="68" t="s">
        <v>33</v>
      </c>
      <c r="D83" s="41">
        <v>10</v>
      </c>
      <c r="E83" s="57">
        <v>4.3200000000000002E-2</v>
      </c>
      <c r="F83" s="64">
        <f t="shared" si="3"/>
        <v>4597000</v>
      </c>
      <c r="G83" s="40">
        <v>36700000</v>
      </c>
      <c r="H83" s="58">
        <f t="shared" si="5"/>
        <v>198590.40000000002</v>
      </c>
      <c r="I83" s="65">
        <v>3951</v>
      </c>
      <c r="J83" s="68" t="s">
        <v>43</v>
      </c>
      <c r="K83" s="60" t="s">
        <v>22</v>
      </c>
    </row>
    <row r="84" spans="1:13" ht="14.25" x14ac:dyDescent="0.25">
      <c r="A84" s="68" t="s">
        <v>101</v>
      </c>
      <c r="C84" s="68" t="s">
        <v>33</v>
      </c>
      <c r="D84" s="41">
        <v>20</v>
      </c>
      <c r="E84" s="57">
        <v>4.9000000000000002E-2</v>
      </c>
      <c r="F84" s="64">
        <f t="shared" si="3"/>
        <v>2864000</v>
      </c>
      <c r="G84" s="40">
        <v>36000000</v>
      </c>
      <c r="H84" s="58">
        <f t="shared" si="5"/>
        <v>140336</v>
      </c>
      <c r="I84" s="65">
        <v>3951</v>
      </c>
      <c r="J84" s="68" t="s">
        <v>51</v>
      </c>
      <c r="K84" s="41">
        <v>5511</v>
      </c>
    </row>
    <row r="85" spans="1:13" ht="14.25" x14ac:dyDescent="0.25">
      <c r="A85" s="68" t="s">
        <v>83</v>
      </c>
      <c r="C85" s="68" t="s">
        <v>33</v>
      </c>
      <c r="D85" s="41">
        <v>10</v>
      </c>
      <c r="E85" s="57">
        <v>4.3200000000000002E-2</v>
      </c>
      <c r="F85" s="64">
        <f t="shared" si="3"/>
        <v>934000</v>
      </c>
      <c r="G85" s="40">
        <v>7453000</v>
      </c>
      <c r="H85" s="58">
        <f t="shared" si="5"/>
        <v>40348.80000000001</v>
      </c>
      <c r="I85" s="59" t="s">
        <v>34</v>
      </c>
      <c r="J85" s="68" t="s">
        <v>43</v>
      </c>
      <c r="K85" s="60" t="s">
        <v>22</v>
      </c>
    </row>
    <row r="86" spans="1:13" ht="14.25" x14ac:dyDescent="0.25">
      <c r="A86" s="68" t="s">
        <v>84</v>
      </c>
      <c r="C86" s="68" t="s">
        <v>33</v>
      </c>
      <c r="D86" s="41">
        <v>10</v>
      </c>
      <c r="E86" s="57">
        <v>5.2499999999999998E-2</v>
      </c>
      <c r="F86" s="64">
        <f t="shared" si="3"/>
        <v>2622000</v>
      </c>
      <c r="G86" s="40">
        <v>20000000</v>
      </c>
      <c r="H86" s="58">
        <f t="shared" si="5"/>
        <v>137655</v>
      </c>
      <c r="I86" s="65">
        <v>3951</v>
      </c>
      <c r="J86" s="68" t="s">
        <v>43</v>
      </c>
      <c r="K86" s="60" t="s">
        <v>22</v>
      </c>
    </row>
    <row r="87" spans="1:13" ht="14.25" x14ac:dyDescent="0.25">
      <c r="A87" s="68" t="s">
        <v>85</v>
      </c>
      <c r="C87" s="68" t="s">
        <v>33</v>
      </c>
      <c r="D87" s="41">
        <v>10</v>
      </c>
      <c r="E87" s="57">
        <v>4.3200000000000002E-2</v>
      </c>
      <c r="F87" s="64">
        <f t="shared" si="3"/>
        <v>338000</v>
      </c>
      <c r="G87" s="40">
        <v>2697000</v>
      </c>
      <c r="H87" s="58">
        <f t="shared" si="5"/>
        <v>14601.6</v>
      </c>
      <c r="I87" s="65">
        <v>3951</v>
      </c>
      <c r="J87" s="68" t="s">
        <v>43</v>
      </c>
      <c r="K87" s="60" t="s">
        <v>22</v>
      </c>
    </row>
    <row r="88" spans="1:13" ht="14.25" x14ac:dyDescent="0.25">
      <c r="A88" s="68" t="s">
        <v>86</v>
      </c>
      <c r="C88" s="68" t="s">
        <v>33</v>
      </c>
      <c r="D88" s="41">
        <v>10</v>
      </c>
      <c r="E88" s="57">
        <v>4.3200000000000002E-2</v>
      </c>
      <c r="F88" s="64">
        <f t="shared" si="3"/>
        <v>626000</v>
      </c>
      <c r="G88" s="40">
        <v>5000000</v>
      </c>
      <c r="H88" s="58">
        <f t="shared" si="5"/>
        <v>27043.200000000001</v>
      </c>
      <c r="I88" s="59" t="s">
        <v>34</v>
      </c>
      <c r="J88" s="68" t="s">
        <v>51</v>
      </c>
      <c r="K88" s="41">
        <v>5511</v>
      </c>
    </row>
    <row r="89" spans="1:13" ht="14.25" x14ac:dyDescent="0.25">
      <c r="A89" s="68" t="s">
        <v>87</v>
      </c>
      <c r="C89" s="68" t="s">
        <v>33</v>
      </c>
      <c r="D89" s="41">
        <v>10</v>
      </c>
      <c r="E89" s="57">
        <v>4.3200000000000002E-2</v>
      </c>
      <c r="F89" s="64">
        <f t="shared" si="3"/>
        <v>564000</v>
      </c>
      <c r="G89" s="40">
        <v>4500000</v>
      </c>
      <c r="H89" s="58">
        <f t="shared" si="5"/>
        <v>24364.800000000003</v>
      </c>
      <c r="I89" s="59" t="s">
        <v>34</v>
      </c>
      <c r="J89" s="68" t="s">
        <v>51</v>
      </c>
      <c r="K89" s="41">
        <v>5511</v>
      </c>
    </row>
    <row r="90" spans="1:13" ht="14.25" x14ac:dyDescent="0.25">
      <c r="A90" s="68" t="s">
        <v>88</v>
      </c>
      <c r="C90" s="68" t="s">
        <v>33</v>
      </c>
      <c r="D90" s="41">
        <v>10</v>
      </c>
      <c r="E90" s="57">
        <v>4.3200000000000002E-2</v>
      </c>
      <c r="F90" s="64">
        <f t="shared" si="3"/>
        <v>173000</v>
      </c>
      <c r="G90" s="40">
        <v>1379000</v>
      </c>
      <c r="H90" s="58">
        <f t="shared" si="5"/>
        <v>7473.6</v>
      </c>
      <c r="I90" s="59" t="s">
        <v>34</v>
      </c>
      <c r="J90" s="68" t="s">
        <v>43</v>
      </c>
      <c r="K90" s="60" t="s">
        <v>22</v>
      </c>
    </row>
    <row r="91" spans="1:13" ht="14.25" x14ac:dyDescent="0.25">
      <c r="A91" s="68" t="s">
        <v>89</v>
      </c>
      <c r="C91" s="68" t="s">
        <v>33</v>
      </c>
      <c r="D91" s="41">
        <v>10</v>
      </c>
      <c r="E91" s="57">
        <v>4.3200000000000002E-2</v>
      </c>
      <c r="F91" s="64">
        <f t="shared" si="3"/>
        <v>120000</v>
      </c>
      <c r="G91" s="40">
        <v>961000</v>
      </c>
      <c r="H91" s="58">
        <f t="shared" si="5"/>
        <v>5184</v>
      </c>
      <c r="I91" s="59" t="s">
        <v>34</v>
      </c>
      <c r="J91" s="68" t="s">
        <v>43</v>
      </c>
      <c r="K91" s="60" t="s">
        <v>22</v>
      </c>
    </row>
    <row r="92" spans="1:13" ht="14.25" x14ac:dyDescent="0.25">
      <c r="A92" s="68" t="s">
        <v>90</v>
      </c>
      <c r="C92" s="68" t="s">
        <v>33</v>
      </c>
      <c r="D92" s="41">
        <v>10</v>
      </c>
      <c r="E92" s="57">
        <v>4.3200000000000002E-2</v>
      </c>
      <c r="F92" s="64">
        <f t="shared" si="3"/>
        <v>1163000</v>
      </c>
      <c r="G92" s="40">
        <v>9286000</v>
      </c>
      <c r="H92" s="58">
        <f t="shared" si="5"/>
        <v>50241.600000000006</v>
      </c>
      <c r="I92" s="59" t="s">
        <v>34</v>
      </c>
      <c r="J92" s="68" t="s">
        <v>51</v>
      </c>
      <c r="K92" s="41">
        <v>5511</v>
      </c>
    </row>
    <row r="93" spans="1:13" ht="14.25" x14ac:dyDescent="0.25">
      <c r="A93" s="68" t="s">
        <v>91</v>
      </c>
      <c r="C93" s="68" t="s">
        <v>33</v>
      </c>
      <c r="D93" s="41">
        <v>10</v>
      </c>
      <c r="E93" s="57">
        <v>4.3200000000000002E-2</v>
      </c>
      <c r="F93" s="64">
        <f t="shared" si="3"/>
        <v>326000</v>
      </c>
      <c r="G93" s="40">
        <v>2600000</v>
      </c>
      <c r="H93" s="58">
        <f t="shared" si="5"/>
        <v>14083.2</v>
      </c>
      <c r="I93" s="59" t="s">
        <v>34</v>
      </c>
      <c r="J93" s="68" t="s">
        <v>43</v>
      </c>
      <c r="K93" s="60" t="s">
        <v>22</v>
      </c>
    </row>
    <row r="94" spans="1:13" ht="14.25" x14ac:dyDescent="0.25">
      <c r="A94" s="68" t="s">
        <v>92</v>
      </c>
      <c r="C94" s="68" t="s">
        <v>33</v>
      </c>
      <c r="D94" s="41">
        <v>7</v>
      </c>
      <c r="E94" s="57">
        <v>4.4999999999999998E-2</v>
      </c>
      <c r="F94" s="64">
        <f t="shared" si="3"/>
        <v>2970000</v>
      </c>
      <c r="G94" s="40">
        <v>17500000</v>
      </c>
      <c r="H94" s="58">
        <f t="shared" si="5"/>
        <v>133650</v>
      </c>
      <c r="I94" s="59" t="s">
        <v>35</v>
      </c>
      <c r="J94" s="68" t="s">
        <v>53</v>
      </c>
      <c r="K94" s="60" t="s">
        <v>35</v>
      </c>
    </row>
    <row r="95" spans="1:13" ht="14.25" x14ac:dyDescent="0.25">
      <c r="A95" s="68" t="s">
        <v>93</v>
      </c>
      <c r="C95" s="68" t="s">
        <v>33</v>
      </c>
      <c r="D95" s="41">
        <v>10</v>
      </c>
      <c r="E95" s="57">
        <v>4.3200000000000002E-2</v>
      </c>
      <c r="F95" s="64">
        <f t="shared" si="3"/>
        <v>564000</v>
      </c>
      <c r="G95" s="40">
        <v>4500000</v>
      </c>
      <c r="H95" s="58">
        <f t="shared" si="5"/>
        <v>24364.800000000003</v>
      </c>
      <c r="I95" s="65">
        <v>3951</v>
      </c>
      <c r="J95" s="68" t="s">
        <v>49</v>
      </c>
      <c r="K95" s="41">
        <v>5560</v>
      </c>
    </row>
    <row r="96" spans="1:13" ht="14.25" x14ac:dyDescent="0.25">
      <c r="A96" s="68" t="s">
        <v>94</v>
      </c>
      <c r="C96" s="68" t="s">
        <v>33</v>
      </c>
      <c r="D96" s="41">
        <v>20</v>
      </c>
      <c r="E96" s="57">
        <v>4.9000000000000002E-2</v>
      </c>
      <c r="F96" s="64">
        <f t="shared" si="3"/>
        <v>637000</v>
      </c>
      <c r="G96" s="40">
        <v>8000000</v>
      </c>
      <c r="H96" s="58">
        <f t="shared" si="5"/>
        <v>31213</v>
      </c>
      <c r="I96" s="65">
        <v>3951</v>
      </c>
      <c r="J96" s="68" t="s">
        <v>43</v>
      </c>
      <c r="K96" s="60" t="s">
        <v>22</v>
      </c>
      <c r="L96" s="68"/>
      <c r="M96" s="60"/>
    </row>
    <row r="97" spans="1:11" ht="14.25" x14ac:dyDescent="0.25">
      <c r="A97" s="68" t="s">
        <v>95</v>
      </c>
      <c r="B97" s="68"/>
      <c r="C97" s="68" t="s">
        <v>36</v>
      </c>
      <c r="D97" s="41">
        <v>10</v>
      </c>
      <c r="E97" s="57">
        <v>4.3200000000000002E-2</v>
      </c>
      <c r="F97" s="64">
        <f t="shared" si="3"/>
        <v>562000</v>
      </c>
      <c r="G97" s="40">
        <v>4485000</v>
      </c>
      <c r="H97" s="58">
        <f t="shared" si="5"/>
        <v>24278.400000000001</v>
      </c>
      <c r="I97" s="67">
        <v>3781</v>
      </c>
      <c r="J97" s="68" t="s">
        <v>52</v>
      </c>
      <c r="K97" s="3">
        <v>5531</v>
      </c>
    </row>
    <row r="98" spans="1:11" ht="14.25" x14ac:dyDescent="0.25">
      <c r="A98" s="68" t="s">
        <v>96</v>
      </c>
      <c r="B98" s="68"/>
      <c r="C98" s="68" t="s">
        <v>37</v>
      </c>
      <c r="D98" s="41">
        <v>5</v>
      </c>
      <c r="E98" s="57">
        <v>4.19E-2</v>
      </c>
      <c r="F98" s="64">
        <f t="shared" si="3"/>
        <v>1355000</v>
      </c>
      <c r="G98" s="40">
        <v>6000000</v>
      </c>
      <c r="H98" s="58">
        <f t="shared" si="5"/>
        <v>56774.5</v>
      </c>
      <c r="I98" s="41">
        <v>3781</v>
      </c>
      <c r="J98" s="68" t="s">
        <v>43</v>
      </c>
      <c r="K98" s="60" t="s">
        <v>22</v>
      </c>
    </row>
    <row r="99" spans="1:11" ht="14.25" x14ac:dyDescent="0.25">
      <c r="A99" s="68" t="s">
        <v>97</v>
      </c>
      <c r="B99" s="68"/>
      <c r="C99" s="68" t="s">
        <v>37</v>
      </c>
      <c r="D99" s="41">
        <v>10</v>
      </c>
      <c r="E99" s="57">
        <v>4.3200000000000002E-2</v>
      </c>
      <c r="F99" s="64">
        <f t="shared" si="3"/>
        <v>2078000</v>
      </c>
      <c r="G99" s="40">
        <v>16592000</v>
      </c>
      <c r="H99" s="58">
        <f t="shared" si="5"/>
        <v>89769.600000000006</v>
      </c>
      <c r="I99" s="41">
        <v>3781</v>
      </c>
      <c r="J99" s="68" t="s">
        <v>43</v>
      </c>
      <c r="K99" s="60" t="s">
        <v>22</v>
      </c>
    </row>
    <row r="100" spans="1:11" ht="14.25" x14ac:dyDescent="0.25">
      <c r="A100" s="68" t="s">
        <v>98</v>
      </c>
      <c r="B100" s="68"/>
      <c r="C100" s="68" t="s">
        <v>38</v>
      </c>
      <c r="D100" s="41">
        <v>10</v>
      </c>
      <c r="E100" s="57">
        <v>4.3200000000000002E-2</v>
      </c>
      <c r="F100" s="64">
        <f t="shared" si="3"/>
        <v>2830000</v>
      </c>
      <c r="G100" s="40">
        <v>22591000</v>
      </c>
      <c r="H100" s="58">
        <f t="shared" si="5"/>
        <v>122256</v>
      </c>
      <c r="I100" s="66" t="s">
        <v>22</v>
      </c>
      <c r="J100" s="68" t="s">
        <v>43</v>
      </c>
      <c r="K100" s="60" t="s">
        <v>22</v>
      </c>
    </row>
    <row r="101" spans="1:11" ht="14.25" x14ac:dyDescent="0.25">
      <c r="B101" s="68"/>
      <c r="C101" s="68"/>
      <c r="D101" s="68"/>
      <c r="E101" s="54"/>
      <c r="F101" s="61"/>
      <c r="G101" s="61"/>
    </row>
    <row r="102" spans="1:11" ht="14.25" x14ac:dyDescent="0.25">
      <c r="A102" s="62"/>
      <c r="B102" s="62"/>
      <c r="C102" s="62"/>
      <c r="D102" s="62"/>
      <c r="E102" s="63"/>
      <c r="F102" s="63"/>
      <c r="G102" s="63"/>
    </row>
    <row r="103" spans="1:11" ht="14.25" x14ac:dyDescent="0.2">
      <c r="A103" s="81" t="s">
        <v>99</v>
      </c>
      <c r="B103" s="81"/>
      <c r="C103" s="81"/>
      <c r="D103" s="81"/>
      <c r="E103" s="81"/>
      <c r="F103" s="81"/>
      <c r="G103" s="81"/>
    </row>
    <row r="104" spans="1:11" ht="14.25" x14ac:dyDescent="0.2">
      <c r="A104" s="82"/>
      <c r="B104" s="82"/>
      <c r="C104" s="82"/>
      <c r="D104" s="82"/>
      <c r="E104" s="82"/>
      <c r="F104" s="82"/>
      <c r="G104" s="82"/>
    </row>
    <row r="105" spans="1:11" ht="14.25" x14ac:dyDescent="0.25">
      <c r="A105" s="76"/>
      <c r="B105" s="76"/>
      <c r="C105" s="76"/>
      <c r="D105" s="76"/>
      <c r="E105" s="76"/>
      <c r="F105" s="76"/>
      <c r="G105" s="76"/>
    </row>
    <row r="106" spans="1:11" ht="14.25" x14ac:dyDescent="0.25">
      <c r="A106" s="75"/>
      <c r="B106" s="75"/>
      <c r="C106" s="75"/>
      <c r="D106" s="75"/>
      <c r="E106" s="75"/>
      <c r="F106" s="75"/>
      <c r="G106" s="75"/>
    </row>
    <row r="107" spans="1:11" ht="14.25" x14ac:dyDescent="0.25">
      <c r="A107" s="76"/>
      <c r="B107" s="76"/>
      <c r="C107" s="76"/>
      <c r="D107" s="76"/>
      <c r="E107" s="76"/>
      <c r="F107" s="76"/>
      <c r="G107" s="76"/>
    </row>
    <row r="108" spans="1:11" ht="14.25" x14ac:dyDescent="0.25">
      <c r="A108" s="68"/>
      <c r="B108" s="68"/>
      <c r="C108" s="68"/>
      <c r="D108" s="68"/>
      <c r="E108" s="68"/>
      <c r="F108" s="68"/>
      <c r="G108" s="68"/>
    </row>
    <row r="109" spans="1:11" ht="14.25" x14ac:dyDescent="0.25">
      <c r="A109" s="68"/>
      <c r="B109" s="68"/>
      <c r="C109" s="68"/>
      <c r="D109" s="68"/>
      <c r="E109" s="68"/>
      <c r="F109" s="68"/>
      <c r="G109" s="68"/>
    </row>
    <row r="110" spans="1:11" ht="14.25" x14ac:dyDescent="0.25">
      <c r="A110" s="68"/>
      <c r="B110" s="68"/>
      <c r="C110" s="68"/>
      <c r="D110" s="68"/>
      <c r="E110" s="68"/>
      <c r="F110" s="68"/>
      <c r="G110" s="68"/>
    </row>
    <row r="111" spans="1:11" ht="14.25" x14ac:dyDescent="0.25">
      <c r="A111" s="68"/>
      <c r="B111" s="68"/>
      <c r="C111" s="68"/>
      <c r="D111" s="68"/>
      <c r="E111" s="68"/>
      <c r="F111" s="68"/>
      <c r="G111" s="68"/>
    </row>
    <row r="112" spans="1:11" ht="14.25" x14ac:dyDescent="0.25">
      <c r="A112" s="68"/>
      <c r="B112" s="68"/>
      <c r="C112" s="68"/>
      <c r="D112" s="68"/>
      <c r="E112" s="68"/>
      <c r="F112" s="68"/>
      <c r="G112" s="68"/>
    </row>
    <row r="113" spans="1:7" ht="14.25" x14ac:dyDescent="0.25">
      <c r="A113" s="68"/>
      <c r="B113" s="68"/>
      <c r="C113" s="68"/>
      <c r="D113" s="68"/>
      <c r="E113" s="68"/>
      <c r="F113" s="68"/>
      <c r="G113" s="68"/>
    </row>
    <row r="114" spans="1:7" ht="14.25" x14ac:dyDescent="0.25">
      <c r="A114" s="68"/>
      <c r="B114" s="68"/>
      <c r="C114" s="68"/>
      <c r="D114" s="68"/>
      <c r="E114" s="68"/>
      <c r="F114" s="68"/>
      <c r="G114" s="68"/>
    </row>
    <row r="115" spans="1:7" ht="14.25" x14ac:dyDescent="0.25">
      <c r="A115" s="68"/>
      <c r="B115" s="68"/>
      <c r="C115" s="68"/>
      <c r="D115" s="68"/>
      <c r="E115" s="68"/>
      <c r="F115" s="68"/>
      <c r="G115" s="68"/>
    </row>
    <row r="116" spans="1:7" ht="14.25" x14ac:dyDescent="0.25">
      <c r="A116" s="68"/>
      <c r="B116" s="68"/>
      <c r="C116" s="68"/>
      <c r="D116" s="68"/>
      <c r="E116" s="68"/>
      <c r="F116" s="68"/>
      <c r="G116" s="68"/>
    </row>
    <row r="117" spans="1:7" ht="14.25" x14ac:dyDescent="0.25">
      <c r="A117" s="68"/>
      <c r="B117" s="68"/>
      <c r="C117" s="68"/>
      <c r="D117" s="68"/>
      <c r="E117" s="68"/>
      <c r="F117" s="68"/>
      <c r="G117" s="68"/>
    </row>
  </sheetData>
  <autoFilter ref="A67:K100" xr:uid="{4E804698-E066-44E3-AD3B-223B8647FD4D}"/>
  <sortState xmlns:xlrd2="http://schemas.microsoft.com/office/spreadsheetml/2017/richdata2" ref="A68:M100">
    <sortCondition ref="C68:C100"/>
  </sortState>
  <mergeCells count="9">
    <mergeCell ref="A106:G106"/>
    <mergeCell ref="A107:G107"/>
    <mergeCell ref="B5:G8"/>
    <mergeCell ref="A18:G18"/>
    <mergeCell ref="A59:G65"/>
    <mergeCell ref="A103:G103"/>
    <mergeCell ref="A104:G104"/>
    <mergeCell ref="A105:G105"/>
    <mergeCell ref="B9:G9"/>
  </mergeCells>
  <pageMargins left="0.7" right="0.7" top="0.75" bottom="0.75" header="0.3" footer="0.3"/>
  <pageSetup scale="70" fitToHeight="4"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36F0C65-B936-48D6-BE72-8C073927AD27}"/>
</file>

<file path=customXml/itemProps2.xml><?xml version="1.0" encoding="utf-8"?>
<ds:datastoreItem xmlns:ds="http://schemas.openxmlformats.org/officeDocument/2006/customXml" ds:itemID="{E7F4337A-AC6C-4CA6-B14F-443F9D06B5E8}">
  <ds:schemaRefs>
    <ds:schemaRef ds:uri="http://schemas.microsoft.com/office/2006/metadata/properties"/>
    <ds:schemaRef ds:uri="http://schemas.microsoft.com/office/infopath/2007/PartnerControls"/>
    <ds:schemaRef ds:uri="2beaef9f-cf1f-479f-a374-c737fe2c05cb"/>
    <ds:schemaRef ds:uri="c1337d0b-d390-46fc-8c63-f9f7234bd8c4"/>
  </ds:schemaRefs>
</ds:datastoreItem>
</file>

<file path=customXml/itemProps3.xml><?xml version="1.0" encoding="utf-8"?>
<ds:datastoreItem xmlns:ds="http://schemas.openxmlformats.org/officeDocument/2006/customXml" ds:itemID="{D0AA007B-6873-4664-86A2-D9A76448300F}">
  <ds:schemaRefs>
    <ds:schemaRef ds:uri="http://schemas.microsoft.com/sharepoint/v3/contenttype/forms"/>
  </ds:schemaRefs>
</ds:datastoreItem>
</file>

<file path=customXml/itemProps4.xml><?xml version="1.0" encoding="utf-8"?>
<ds:datastoreItem xmlns:ds="http://schemas.openxmlformats.org/officeDocument/2006/customXml" ds:itemID="{16FE6AD8-AE72-4FF6-9434-3746531A81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McGowan, Christopher</dc:creator>
  <cp:keywords/>
  <dc:description/>
  <cp:lastModifiedBy>Dwight Dively</cp:lastModifiedBy>
  <cp:revision/>
  <cp:lastPrinted>2025-09-09T16:26:20Z</cp:lastPrinted>
  <dcterms:created xsi:type="dcterms:W3CDTF">2021-02-13T00:37:51Z</dcterms:created>
  <dcterms:modified xsi:type="dcterms:W3CDTF">2025-09-09T16:26:34Z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MediaServiceImageTags">
    <vt:lpwstr/>
  </property>
</Properties>
</file>