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424"/>
  <workbookPr codeName="ThisWorkbook" defaultThemeVersion="124226"/>
  <bookViews>
    <workbookView xWindow="65428" yWindow="65428" windowWidth="23256" windowHeight="12576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</sheets>
  <definedNames>
    <definedName name="_xlnm.Print_Area" localSheetId="2">'3a.  Simple Form Fiscal Note'!$A$1:$S$121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<sst xmlns="http://schemas.openxmlformats.org/spreadsheetml/2006/main" count="338" uniqueCount="160">
  <si>
    <t>Simple Form Data Entry</t>
  </si>
  <si>
    <t>- In the highlighted cells, enter the information requested In this form.</t>
  </si>
  <si>
    <t>Simple data entry field</t>
  </si>
  <si>
    <t>- A fiscal note for the property sale/lease will be generated based on this information (see Fiscal Note tab).</t>
  </si>
  <si>
    <t>Dropdown menu data entry</t>
  </si>
  <si>
    <t>1.  General Transaction Information</t>
  </si>
  <si>
    <t>Financial Plan Element</t>
  </si>
  <si>
    <t>Description/Guidance on Requested Information</t>
  </si>
  <si>
    <t>Data Entry Field</t>
  </si>
  <si>
    <t>Description of Request:</t>
  </si>
  <si>
    <t>Public Health Medic One Lease - Burien</t>
  </si>
  <si>
    <t xml:space="preserve">Title:   </t>
  </si>
  <si>
    <t>Include property name and related agency/service/function.</t>
  </si>
  <si>
    <t xml:space="preserve">Affected Agency and/or Agencies:   </t>
  </si>
  <si>
    <t>Applicable division and department names.</t>
  </si>
  <si>
    <t xml:space="preserve">Public Health  </t>
  </si>
  <si>
    <t>Legal Transaction Type:</t>
  </si>
  <si>
    <t>Sale, lease renewal, new lease for new service, relocation, other.</t>
  </si>
  <si>
    <t>Lease Amendment</t>
  </si>
  <si>
    <t>Fiscal Transaction Type:</t>
  </si>
  <si>
    <t>1st/2nd/3rd omnibus, biennial review, stand alone ordinance, other.</t>
  </si>
  <si>
    <t>Stand Alone</t>
  </si>
  <si>
    <t xml:space="preserve">Note Prepared By:  </t>
  </si>
  <si>
    <t>FMD finance manager and property agent.</t>
  </si>
  <si>
    <t>Carolyn Mock / Steven Tease</t>
  </si>
  <si>
    <t>Date Prepared:</t>
  </si>
  <si>
    <t>Date in XX/XX/XX text format (i.e., 'XX/XX/XX)</t>
  </si>
  <si>
    <t>11/3/23</t>
  </si>
  <si>
    <t>Transaction Duration:</t>
  </si>
  <si>
    <t>The term of the lease/agreement or capital investment.  Property sale = NA.</t>
  </si>
  <si>
    <t>Fair Market Value:</t>
  </si>
  <si>
    <t>If not a sale = NA.</t>
  </si>
  <si>
    <t>NA</t>
  </si>
  <si>
    <t>Current Year:</t>
  </si>
  <si>
    <t>First year of current biennium (in XXXX format, should be odd number).</t>
  </si>
  <si>
    <t>Appropriation Unit Name</t>
  </si>
  <si>
    <t>Appr. Unit Number</t>
  </si>
  <si>
    <t>Department</t>
  </si>
  <si>
    <t>Fund Number</t>
  </si>
  <si>
    <t>Appropriation Units Impacted:</t>
  </si>
  <si>
    <t>All impacted appropriation unit names and numbers and department initials.</t>
  </si>
  <si>
    <t>Public Health EMS</t>
  </si>
  <si>
    <t>A830000</t>
  </si>
  <si>
    <t>DPH</t>
  </si>
  <si>
    <t>Projects Impacted:</t>
  </si>
  <si>
    <t>Project numbers impacted by this transaction (enter as 7 digit number with', i.e., 'XXXXXXX).</t>
  </si>
  <si>
    <t xml:space="preserve"> </t>
  </si>
  <si>
    <t>2.  Financial Impacts - Net Present Value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</si>
  <si>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</si>
  <si>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Was an Net Present Value calculation performed?</t>
  </si>
  <si>
    <t>Indicate whether a NPV analysis has been performed.  If no NPV, then indicate why below.</t>
  </si>
  <si>
    <t>N</t>
  </si>
  <si>
    <t>Net Present Value to King County:</t>
  </si>
  <si>
    <t xml:space="preserve">The NPV of the transaction to King County as a whole.   NA = not performed.
</t>
  </si>
  <si>
    <t>Net Present Value to Impacted Agency:</t>
  </si>
  <si>
    <t xml:space="preserve">The NPV of the transaction to the primary customer of the transaction.  NA = not performed.
</t>
  </si>
  <si>
    <t>If an NPV analysis was not performed for either the County or the Agency or both, state rationale here:</t>
  </si>
  <si>
    <t>An NPV analysis was not performed because this is an amendment for a lease at an existing site.</t>
  </si>
  <si>
    <t>3.  Financial Impacts -  Revenue and Expenditure Impacts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</si>
  <si>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</si>
  <si>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 xml:space="preserve">3.1.  Revenue Impacts: 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</si>
  <si>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</si>
  <si>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</si>
  <si>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</si>
  <si>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</si>
  <si>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</si>
  <si>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Project</t>
  </si>
  <si>
    <t>Revenue Account Code and Source/Description</t>
  </si>
  <si>
    <t>Sum of Outyear Impacts</t>
  </si>
  <si>
    <t>3.2.  Expenditures Impacts:</t>
  </si>
  <si>
    <t>Indicate expenditure impacts in the categories indicated and defined below that result from this transaction.</t>
  </si>
  <si>
    <t>Descriptions of Expenditure Categories:</t>
  </si>
  <si>
    <t>Real Estate Services Labor Costs</t>
  </si>
  <si>
    <t>Labor costs that RES has incurred associated with this transaction.</t>
  </si>
  <si>
    <t>King County Project Management</t>
  </si>
  <si>
    <t>Project management to be incurred in association with this transaction.</t>
  </si>
  <si>
    <t>Lease Payments/Associated O&amp;M</t>
  </si>
  <si>
    <t>Lease payments as well as associated O&amp;M for the life of the agreement.</t>
  </si>
  <si>
    <t>Service Costs (Appraisal, Title, Move)</t>
  </si>
  <si>
    <t>Moving/relocation costs, appraisal costs, title fees, and other services provided in support of the transaction.</t>
  </si>
  <si>
    <t>Tenant and Other Improvements</t>
  </si>
  <si>
    <t>Tenant improvements , other capital costs, furnishings, equipment, etc.</t>
  </si>
  <si>
    <t>10% Art for General Fund Transactions</t>
  </si>
  <si>
    <t>Other Transaction Costs</t>
  </si>
  <si>
    <t>Items that do not fit in the above categories.  Contact  the PSB budget analyst for this transaction if other costs exceed 20% of total expenditures.</t>
  </si>
  <si>
    <t>Appropriation Unit/Project Combination #1</t>
  </si>
  <si>
    <t>Appropriation Unit</t>
  </si>
  <si>
    <t>Project Number</t>
  </si>
  <si>
    <t>Expenditure Category</t>
  </si>
  <si>
    <t>Expenditure Notes</t>
  </si>
  <si>
    <t>Rent adjusted annually by the CPI capped at 3%</t>
  </si>
  <si>
    <t>Appropriation Unit/Project Combination #2</t>
  </si>
  <si>
    <t>Appropriation Unit/Project Combination #3</t>
  </si>
  <si>
    <t>Appropriation Unit/Project Combination #4</t>
  </si>
  <si>
    <t>Appropriation Unit/Project Combination #5</t>
  </si>
  <si>
    <t>Appropriation Unit/Project Combination #6</t>
  </si>
  <si>
    <t>4.  Appropriation Impacts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</si>
  <si>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</si>
  <si>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- If the transaction has potential capital appropriation impacts within the 6-year CIP but outside of the current biennium, indicate the estimated planning-level costs in the appropriate cells.</t>
  </si>
  <si>
    <t>The transaction was anticipated in the adopted budget(s) so no appropriation impact is anticipated.</t>
  </si>
  <si>
    <t>Y</t>
  </si>
  <si>
    <t>The transaction results in expenditures, but impacts can be absorbed within the current budget appropriation(s).</t>
  </si>
  <si>
    <t>Total 6-Year</t>
  </si>
  <si>
    <t>Appropriation Notes</t>
  </si>
  <si>
    <t>CIP Outyear</t>
  </si>
  <si>
    <t>Allocation Change</t>
  </si>
  <si>
    <t>Planning-
Level Costs</t>
  </si>
  <si>
    <t>5.  Notes</t>
  </si>
  <si>
    <t>Is the transaction a sale that primarily generates revenue?</t>
  </si>
  <si>
    <t>Is the transaction backed by new revenue? (if above is Y, mark this as N)</t>
  </si>
  <si>
    <t>Does the new revenue include grant revenue?</t>
  </si>
  <si>
    <t>If the project has been grant backed, has the grant been awarded?</t>
  </si>
  <si>
    <t>If the transaction is backed by new revenue, has the revenue been received?</t>
  </si>
  <si>
    <t>If revenue has not been received, when and how will it be received?</t>
  </si>
  <si>
    <t>The new revenue will be received by …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</si>
  <si>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</si>
  <si>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Amendment commencement date is 5/31/2021.</t>
  </si>
  <si>
    <t>- Annual rent increases based on CPI, capped at 3%,</t>
  </si>
  <si>
    <t>- Cost estimate includes additional rent due for 2022 and 2023 using 3% annual increases.</t>
  </si>
  <si>
    <t>- Initial term is 10 years with option to extend for one additional 5 year period.  CPI capped at 3%.</t>
  </si>
  <si>
    <t>Enter additional notes as necessary directly in fiscal note form.</t>
  </si>
  <si>
    <t>The transaction involves the sale of a property and the expenditures associated with this sale are limited to transaction costs.  No long-term expenditures requiring resource backing are associated with this transaction.</t>
  </si>
  <si>
    <t>Some deminimus costs, such as minor reductions in maintenance costs, may not be included in this fiscal note.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</si>
  <si>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</si>
  <si>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>GENERAL TRANSACTION INFORMATION</t>
  </si>
  <si>
    <t xml:space="preserve">Ordinance/Motion:  </t>
  </si>
  <si>
    <t>yrs</t>
  </si>
  <si>
    <t xml:space="preserve">Affected Agency/Agencies:   </t>
  </si>
  <si>
    <t xml:space="preserve">Note Reviewed By:   </t>
  </si>
  <si>
    <t>Date Reviewed:</t>
  </si>
  <si>
    <t>FINANCIAL IMPACTS</t>
  </si>
  <si>
    <t>Part 1 - Net Present Value Analysis Results</t>
  </si>
  <si>
    <t>Net Present Value to King County 
(all impacts): ***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</si>
  <si>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</si>
  <si>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Part 2 - Revenue and Expenditure Impacts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</si>
  <si>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</si>
  <si>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</si>
  <si>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t xml:space="preserve">Appr. Number </t>
  </si>
  <si>
    <t xml:space="preserve">Department </t>
  </si>
  <si>
    <t>Revenue Account Code 
and Source/Description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</si>
  <si>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</si>
  <si>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 xml:space="preserve">TOTAL </t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</si>
  <si>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</si>
  <si>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t>Appropriation Unit/Expenditure Type</t>
  </si>
  <si>
    <t>SUBTOTAL</t>
  </si>
  <si>
    <t>TOTAL</t>
  </si>
  <si>
    <t>APPROPRIATION IMPACTS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</si>
  <si>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</si>
  <si>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Appr. Number</t>
  </si>
  <si>
    <t>Total 6-Year CIP Outyear Planning Level Costs</t>
  </si>
  <si>
    <t>Assumption and Additional Notes:</t>
  </si>
  <si>
    <t>***</t>
  </si>
  <si>
    <t>1.</t>
  </si>
  <si>
    <t>If the expenditure impact equals or exceeds five percent of the fund expenditures, a copy of the most recent applicable appropriation unit financial plan is attached to this transmittal.</t>
  </si>
  <si>
    <t>2.</t>
  </si>
  <si>
    <t>The sum of outyear impacts is provided for capital projects and agreements.  This sum for revenue and expenditures includes all revenues/expenditures for the duration of the lease/other agreement or life of the capital investment.</t>
  </si>
  <si>
    <t>3.</t>
  </si>
  <si>
    <t>4.</t>
  </si>
  <si>
    <t>5.</t>
  </si>
  <si>
    <t xml:space="preserve">A detailed explanation of how the revenue/expenditure impacts were developed is provided below, including major assumptions made in developing the values presented in the fiscal note and other supporting data: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</si>
</sst>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/>
      <right/>
      <top style="double"/>
      <bottom style="double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6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9" fillId="0" borderId="27" xfId="0" applyFont="1" applyBorder="1"/>
    <xf numFmtId="0" fontId="1" fillId="0" borderId="27" xfId="0" applyFont="1" applyBorder="1"/>
    <xf numFmtId="0" fontId="1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166" fontId="1" fillId="0" borderId="28" xfId="16" applyNumberFormat="1" applyFont="1" applyBorder="1" applyAlignment="1">
      <alignment horizontal="center" wrapText="1"/>
    </xf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0" xfId="0" applyFont="1" applyBorder="1" applyAlignment="1" applyProtection="1">
      <alignment vertical="top"/>
      <protection/>
    </xf>
    <xf numFmtId="0" fontId="0" fillId="0" borderId="31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0" fillId="0" borderId="32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1" xfId="0" applyFont="1" applyBorder="1" applyAlignment="1" applyProtection="1">
      <alignment vertical="top"/>
      <protection locked="0"/>
    </xf>
    <xf numFmtId="0" fontId="0" fillId="0" borderId="31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2" xfId="0" applyFont="1" applyBorder="1" applyAlignment="1" applyProtection="1">
      <alignment vertical="top"/>
      <protection locked="0"/>
    </xf>
    <xf numFmtId="0" fontId="32" fillId="0" borderId="32" xfId="0" applyFont="1" applyBorder="1" applyProtection="1"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35" fillId="3" borderId="34" xfId="0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9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166" fontId="35" fillId="3" borderId="30" xfId="16" applyNumberFormat="1" applyFont="1" applyFill="1" applyBorder="1" applyAlignment="1" applyProtection="1">
      <alignment horizontal="left" vertical="top"/>
      <protection locked="0"/>
    </xf>
    <xf numFmtId="0" fontId="35" fillId="3" borderId="34" xfId="0" applyFont="1" applyFill="1" applyBorder="1" applyAlignment="1" applyProtection="1">
      <alignment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49" fontId="35" fillId="3" borderId="30" xfId="0" applyNumberFormat="1" applyFont="1" applyFill="1" applyBorder="1" applyAlignment="1" applyProtection="1">
      <alignment horizontal="right" vertical="top"/>
      <protection locked="0"/>
    </xf>
    <xf numFmtId="0" fontId="33" fillId="3" borderId="27" xfId="0" applyFont="1" applyFill="1" applyBorder="1" applyAlignment="1" applyProtection="1">
      <alignment horizontal="left"/>
      <protection locked="0"/>
    </xf>
    <xf numFmtId="49" fontId="32" fillId="3" borderId="34" xfId="0" applyNumberFormat="1" applyFont="1" applyFill="1" applyBorder="1" applyProtection="1">
      <protection locked="0"/>
    </xf>
    <xf numFmtId="0" fontId="32" fillId="3" borderId="29" xfId="0" applyFont="1" applyFill="1" applyBorder="1" applyProtection="1">
      <protection locked="0"/>
    </xf>
    <xf numFmtId="0" fontId="32" fillId="4" borderId="30" xfId="0" applyFont="1" applyFill="1" applyBorder="1" applyAlignment="1" applyProtection="1">
      <alignment horizontal="left" vertical="center"/>
      <protection locked="0"/>
    </xf>
    <xf numFmtId="49" fontId="32" fillId="4" borderId="30" xfId="0" applyNumberFormat="1" applyFont="1" applyFill="1" applyBorder="1" applyAlignment="1" applyProtection="1">
      <alignment horizontal="left" vertical="center"/>
      <protection locked="0"/>
    </xf>
    <xf numFmtId="1" fontId="32" fillId="4" borderId="35" xfId="0" applyNumberFormat="1" applyFont="1" applyFill="1" applyBorder="1" applyAlignment="1" applyProtection="1">
      <alignment horizontal="left" vertical="center"/>
      <protection locked="0"/>
    </xf>
    <xf numFmtId="1" fontId="32" fillId="4" borderId="30" xfId="0" applyNumberFormat="1" applyFont="1" applyFill="1" applyBorder="1" applyAlignment="1" applyProtection="1">
      <alignment horizontal="left" vertical="center"/>
      <protection locked="0"/>
    </xf>
    <xf numFmtId="0" fontId="32" fillId="4" borderId="30" xfId="0" applyFont="1" applyFill="1" applyBorder="1" applyAlignment="1" applyProtection="1">
      <alignment horizontal="left"/>
      <protection locked="0"/>
    </xf>
    <xf numFmtId="0" fontId="32" fillId="4" borderId="30" xfId="0" applyFont="1" applyFill="1" applyBorder="1" applyAlignment="1" applyProtection="1">
      <alignment vertical="top"/>
      <protection locked="0"/>
    </xf>
    <xf numFmtId="0" fontId="32" fillId="3" borderId="34" xfId="0" applyFont="1" applyFill="1" applyBorder="1" applyProtection="1">
      <protection locked="0"/>
    </xf>
    <xf numFmtId="0" fontId="32" fillId="3" borderId="30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34" xfId="0" applyFill="1" applyBorder="1" applyAlignment="1" applyProtection="1">
      <alignment horizontal="left"/>
      <protection locked="0"/>
    </xf>
    <xf numFmtId="0" fontId="0" fillId="3" borderId="29" xfId="0" applyFill="1" applyBorder="1" applyProtection="1">
      <protection locked="0"/>
    </xf>
    <xf numFmtId="0" fontId="0" fillId="4" borderId="30" xfId="0" applyFont="1" applyFill="1" applyBorder="1" applyAlignment="1" applyProtection="1">
      <alignment horizontal="left" vertical="center"/>
      <protection locked="0"/>
    </xf>
    <xf numFmtId="0" fontId="0" fillId="4" borderId="30" xfId="0" applyFont="1" applyFill="1" applyBorder="1" applyAlignment="1" applyProtection="1">
      <alignment horizontal="left"/>
      <protection locked="0"/>
    </xf>
    <xf numFmtId="0" fontId="21" fillId="0" borderId="32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49" fontId="35" fillId="3" borderId="30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0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32" fillId="4" borderId="36" xfId="0" applyFont="1" applyFill="1" applyBorder="1" applyAlignment="1" applyProtection="1">
      <alignment vertical="top"/>
      <protection locked="0"/>
    </xf>
    <xf numFmtId="0" fontId="32" fillId="4" borderId="3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37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20" fillId="0" borderId="41" xfId="0" applyFont="1" applyFill="1" applyBorder="1" applyAlignment="1" applyProtection="1">
      <alignment horizontal="left"/>
      <protection locked="0"/>
    </xf>
    <xf numFmtId="0" fontId="20" fillId="0" borderId="41" xfId="0" applyFont="1" applyFill="1" applyBorder="1" applyProtection="1">
      <protection locked="0"/>
    </xf>
    <xf numFmtId="0" fontId="20" fillId="0" borderId="41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20" fillId="0" borderId="41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1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1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1" xfId="0" applyFont="1" applyBorder="1" applyProtection="1">
      <protection/>
    </xf>
    <xf numFmtId="0" fontId="0" fillId="0" borderId="31" xfId="0" applyBorder="1" applyProtection="1">
      <protection/>
    </xf>
    <xf numFmtId="0" fontId="0" fillId="0" borderId="0" xfId="0" applyBorder="1" applyProtection="1">
      <protection/>
    </xf>
    <xf numFmtId="0" fontId="13" fillId="0" borderId="32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0" fillId="0" borderId="32" xfId="0" applyBorder="1" applyProtection="1">
      <protection/>
    </xf>
    <xf numFmtId="0" fontId="16" fillId="0" borderId="31" xfId="0" applyFon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2" fillId="0" borderId="0" xfId="0" applyFont="1" applyBorder="1" applyProtection="1">
      <protection/>
    </xf>
    <xf numFmtId="0" fontId="32" fillId="0" borderId="0" xfId="0" applyFont="1" applyBorder="1" applyProtection="1"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3" fillId="0" borderId="29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34" xfId="0" applyFont="1" applyBorder="1" applyProtection="1">
      <protection/>
    </xf>
    <xf numFmtId="0" fontId="1" fillId="0" borderId="29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4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1" fillId="0" borderId="6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right"/>
    </xf>
    <xf numFmtId="44" fontId="2" fillId="0" borderId="0" xfId="16" applyFont="1" applyBorder="1"/>
    <xf numFmtId="0" fontId="32" fillId="3" borderId="0" xfId="0" applyFont="1" applyFill="1" applyBorder="1" applyAlignment="1" applyProtection="1">
      <alignment vertical="top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0" fontId="32" fillId="2" borderId="30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0" fillId="0" borderId="16" xfId="0" applyFont="1" applyBorder="1"/>
    <xf numFmtId="0" fontId="0" fillId="0" borderId="0" xfId="0" applyFont="1" applyBorder="1"/>
    <xf numFmtId="0" fontId="0" fillId="0" borderId="46" xfId="0" applyFont="1" applyBorder="1"/>
    <xf numFmtId="0" fontId="0" fillId="0" borderId="44" xfId="0" applyFont="1" applyBorder="1"/>
    <xf numFmtId="0" fontId="33" fillId="3" borderId="30" xfId="0" applyFont="1" applyFill="1" applyBorder="1" applyAlignment="1" applyProtection="1">
      <alignment horizontal="left" vertical="top"/>
      <protection locked="0"/>
    </xf>
    <xf numFmtId="0" fontId="40" fillId="0" borderId="0" xfId="0" applyFont="1" applyBorder="1" applyAlignment="1" applyProtection="1" quotePrefix="1">
      <alignment vertical="center" wrapText="1"/>
      <protection/>
    </xf>
    <xf numFmtId="0" fontId="32" fillId="0" borderId="44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3" fillId="0" borderId="44" xfId="0" applyFont="1" applyBorder="1" applyAlignment="1" applyProtection="1">
      <alignment horizontal="center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47" xfId="0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" fillId="0" borderId="0" xfId="0" applyFont="1"/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32" fillId="0" borderId="44" xfId="0" applyFont="1" applyBorder="1" applyAlignment="1" applyProtection="1">
      <alignment horizontal="center"/>
      <protection/>
    </xf>
    <xf numFmtId="0" fontId="32" fillId="0" borderId="44" xfId="0" applyFont="1" applyBorder="1" applyAlignment="1" applyProtection="1">
      <alignment horizontal="center" wrapText="1"/>
      <protection/>
    </xf>
    <xf numFmtId="0" fontId="21" fillId="0" borderId="34" xfId="0" applyFont="1" applyFill="1" applyBorder="1" applyAlignment="1" applyProtection="1">
      <alignment wrapText="1"/>
      <protection/>
    </xf>
    <xf numFmtId="0" fontId="21" fillId="0" borderId="29" xfId="0" applyFont="1" applyFill="1" applyBorder="1" applyAlignment="1" applyProtection="1">
      <alignment wrapText="1"/>
      <protection/>
    </xf>
    <xf numFmtId="0" fontId="21" fillId="0" borderId="34" xfId="0" applyFont="1" applyBorder="1" applyAlignment="1" applyProtection="1">
      <alignment wrapText="1"/>
      <protection/>
    </xf>
    <xf numFmtId="0" fontId="21" fillId="0" borderId="29" xfId="0" applyFont="1" applyBorder="1" applyAlignment="1" applyProtection="1">
      <alignment wrapText="1"/>
      <protection/>
    </xf>
    <xf numFmtId="0" fontId="21" fillId="0" borderId="34" xfId="0" applyFont="1" applyBorder="1" applyAlignment="1" applyProtection="1">
      <alignment vertical="top" wrapText="1"/>
      <protection/>
    </xf>
    <xf numFmtId="0" fontId="21" fillId="0" borderId="29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34" xfId="0" applyFont="1" applyFill="1" applyBorder="1" applyAlignment="1" applyProtection="1">
      <alignment horizontal="left"/>
      <protection locked="0"/>
    </xf>
    <xf numFmtId="0" fontId="33" fillId="3" borderId="47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34" xfId="0" applyFont="1" applyFill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4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4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4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34" xfId="0" applyFont="1" applyFill="1" applyBorder="1" applyAlignment="1" applyProtection="1">
      <alignment vertical="top"/>
      <protection locked="0"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9" xfId="0" applyFont="1" applyFill="1" applyBorder="1" applyAlignment="1" applyProtection="1">
      <alignment vertical="top"/>
      <protection locked="0"/>
    </xf>
    <xf numFmtId="49" fontId="32" fillId="5" borderId="34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9" xfId="0" applyNumberFormat="1" applyFont="1" applyFill="1" applyBorder="1" applyAlignment="1" applyProtection="1" quotePrefix="1">
      <alignment vertical="center" wrapText="1"/>
      <protection/>
    </xf>
    <xf numFmtId="49" fontId="32" fillId="5" borderId="34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9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3" fillId="6" borderId="48" xfId="0" applyFont="1" applyFill="1" applyBorder="1" applyAlignment="1">
      <alignment horizontal="center" vertical="center"/>
    </xf>
    <xf numFmtId="0" fontId="14" fillId="6" borderId="4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46" xfId="16" applyNumberFormat="1" applyFont="1" applyBorder="1" applyAlignment="1">
      <alignment horizontal="center"/>
    </xf>
    <xf numFmtId="166" fontId="2" fillId="0" borderId="49" xfId="16" applyNumberFormat="1" applyFont="1" applyBorder="1" applyAlignment="1">
      <alignment horizontal="center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3" fillId="3" borderId="29" xfId="0" applyFont="1" applyFill="1" applyBorder="1" applyAlignment="1" applyProtection="1">
      <alignment vertical="top"/>
      <protection locked="0"/>
    </xf>
    <xf numFmtId="49" fontId="33" fillId="3" borderId="30" xfId="18" applyNumberFormat="1" applyFont="1" applyFill="1" applyBorder="1" applyAlignment="1" applyProtection="1" quotePrefix="1">
      <alignment horizontal="center"/>
      <protection locked="0"/>
    </xf>
    <xf numFmtId="165" fontId="33" fillId="3" borderId="30" xfId="18" applyNumberFormat="1" applyFont="1" applyFill="1" applyBorder="1" applyAlignment="1" applyProtection="1">
      <alignment horizontal="center"/>
      <protection locked="0"/>
    </xf>
    <xf numFmtId="165" fontId="33" fillId="0" borderId="30" xfId="18" applyNumberFormat="1" applyFont="1" applyFill="1" applyBorder="1" applyAlignment="1" applyProtection="1">
      <alignment horizontal="center"/>
      <protection locked="0"/>
    </xf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 vertical="center" wrapText="1"/>
      <protection/>
    </xf>
    <xf numFmtId="166" fontId="33" fillId="5" borderId="30" xfId="16" applyNumberFormat="1" applyFont="1" applyFill="1" applyBorder="1" applyAlignment="1" applyProtection="1">
      <alignment horizontal="center" vertical="center"/>
      <protection locked="0"/>
    </xf>
    <xf numFmtId="166" fontId="33" fillId="5" borderId="30" xfId="16" applyNumberFormat="1" applyFont="1" applyFill="1" applyBorder="1" applyAlignment="1" applyProtection="1" quotePrefix="1">
      <alignment horizontal="center" vertical="center"/>
      <protection locked="0"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9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52" xfId="16" applyNumberFormat="1" applyFont="1" applyFill="1" applyBorder="1" applyAlignment="1" applyProtection="1">
      <alignment horizontal="center"/>
      <protection locked="0"/>
    </xf>
    <xf numFmtId="166" fontId="33" fillId="3" borderId="53" xfId="16" applyNumberFormat="1" applyFont="1" applyFill="1" applyBorder="1" applyAlignment="1" applyProtection="1">
      <alignment horizontal="center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4" xfId="16" applyNumberFormat="1" applyFont="1" applyFill="1" applyBorder="1" applyAlignment="1" applyProtection="1">
      <alignment horizontal="center"/>
      <protection locked="0"/>
    </xf>
    <xf numFmtId="166" fontId="33" fillId="3" borderId="27" xfId="16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vertical="center" wrapText="1"/>
      <protection/>
    </xf>
    <xf numFmtId="0" fontId="35" fillId="0" borderId="0" xfId="0" applyFont="1" applyBorder="1" applyProtection="1"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35" fillId="0" borderId="34" xfId="0" applyFont="1" applyBorder="1" applyProtection="1">
      <protection/>
    </xf>
    <xf numFmtId="166" fontId="33" fillId="3" borderId="47" xfId="16" applyNumberFormat="1" applyFont="1" applyFill="1" applyBorder="1" applyAlignment="1" applyProtection="1">
      <alignment horizontal="center"/>
      <protection locked="0"/>
    </xf>
    <xf numFmtId="0" fontId="35" fillId="0" borderId="34" xfId="0" applyFont="1" applyBorder="1" applyAlignment="1" applyProtection="1">
      <alignment wrapText="1"/>
      <protection/>
    </xf>
    <xf numFmtId="0" fontId="35" fillId="0" borderId="29" xfId="0" applyFont="1" applyBorder="1" applyAlignment="1" applyProtection="1">
      <alignment wrapText="1"/>
      <protection/>
    </xf>
    <xf numFmtId="0" fontId="35" fillId="0" borderId="34" xfId="0" applyFont="1" applyFill="1" applyBorder="1" applyAlignment="1" applyProtection="1">
      <alignment wrapText="1"/>
      <protection/>
    </xf>
    <xf numFmtId="0" fontId="35" fillId="0" borderId="29" xfId="0" applyFont="1" applyFill="1" applyBorder="1" applyAlignment="1" applyProtection="1">
      <alignment wrapText="1"/>
      <protection/>
    </xf>
    <xf numFmtId="0" fontId="35" fillId="0" borderId="34" xfId="0" applyFont="1" applyBorder="1" applyAlignment="1" applyProtection="1">
      <alignment vertical="top" wrapText="1"/>
      <protection/>
    </xf>
    <xf numFmtId="0" fontId="35" fillId="0" borderId="29" xfId="0" applyFont="1" applyBorder="1" applyAlignment="1" applyProtection="1">
      <alignment vertical="top" wrapText="1"/>
      <protection/>
    </xf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vertical="center"/>
    </xf>
    <xf numFmtId="0" fontId="21" fillId="0" borderId="24" xfId="0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166" fontId="21" fillId="0" borderId="0" xfId="16" applyNumberFormat="1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1" fillId="0" borderId="24" xfId="0" applyFont="1" applyFill="1" applyBorder="1" applyAlignment="1">
      <alignment horizontal="left"/>
    </xf>
    <xf numFmtId="167" fontId="21" fillId="0" borderId="34" xfId="16" applyNumberFormat="1" applyFont="1" applyFill="1" applyBorder="1" applyAlignment="1">
      <alignment horizontal="center" vertical="center" wrapText="1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9" xfId="16" applyNumberFormat="1" applyFont="1" applyFill="1" applyBorder="1" applyAlignment="1">
      <alignment horizontal="center" vertical="center" wrapText="1"/>
    </xf>
    <xf numFmtId="166" fontId="21" fillId="0" borderId="34" xfId="16" applyNumberFormat="1" applyFont="1" applyFill="1" applyBorder="1" applyAlignment="1">
      <alignment horizontal="center" vertical="center" wrapText="1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9" xfId="16" applyNumberFormat="1" applyFont="1" applyFill="1" applyBorder="1" applyAlignment="1">
      <alignment horizontal="center" vertical="center" wrapText="1"/>
    </xf>
    <xf numFmtId="0" fontId="1" fillId="0" borderId="34" xfId="0" applyFont="1" applyBorder="1"/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1" fillId="0" borderId="22" xfId="16" applyNumberFormat="1" applyFont="1" applyFill="1" applyBorder="1"/>
    <xf numFmtId="0" fontId="21" fillId="0" borderId="54" xfId="0" applyFont="1" applyBorder="1" applyAlignment="1">
      <alignment/>
    </xf>
    <xf numFmtId="0" fontId="21" fillId="0" borderId="55" xfId="0" applyFont="1" applyBorder="1" applyAlignment="1">
      <alignment/>
    </xf>
    <xf numFmtId="0" fontId="21" fillId="0" borderId="60" xfId="0" applyFont="1" applyBorder="1" applyAlignment="1">
      <alignment/>
    </xf>
    <xf numFmtId="0" fontId="21" fillId="0" borderId="50" xfId="0" applyFont="1" applyBorder="1" applyAlignment="1">
      <alignment horizontal="center" wrapText="1"/>
    </xf>
    <xf numFmtId="0" fontId="21" fillId="0" borderId="50" xfId="0" applyFont="1" applyFill="1" applyBorder="1" applyAlignment="1">
      <alignment horizontal="center" wrapText="1"/>
    </xf>
    <xf numFmtId="0" fontId="21" fillId="2" borderId="50" xfId="0" applyFont="1" applyFill="1" applyBorder="1" applyAlignment="1">
      <alignment horizontal="center"/>
    </xf>
    <xf numFmtId="0" fontId="21" fillId="0" borderId="60" xfId="0" applyFont="1" applyBorder="1" applyAlignment="1">
      <alignment horizontal="center" wrapText="1"/>
    </xf>
    <xf numFmtId="0" fontId="21" fillId="0" borderId="5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vertic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21" fillId="0" borderId="46" xfId="0" applyFont="1" applyBorder="1" applyAlignment="1">
      <alignment/>
    </xf>
    <xf numFmtId="0" fontId="21" fillId="0" borderId="44" xfId="0" applyFont="1" applyBorder="1" applyAlignment="1">
      <alignment/>
    </xf>
    <xf numFmtId="0" fontId="21" fillId="0" borderId="62" xfId="0" applyFont="1" applyBorder="1" applyAlignment="1">
      <alignment/>
    </xf>
    <xf numFmtId="0" fontId="21" fillId="0" borderId="51" xfId="0" applyFont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21" fillId="2" borderId="51" xfId="0" applyFont="1" applyFill="1" applyBorder="1" applyAlignment="1">
      <alignment horizontal="center" wrapText="1"/>
    </xf>
    <xf numFmtId="0" fontId="21" fillId="0" borderId="62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21" fillId="0" borderId="63" xfId="0" applyFont="1" applyBorder="1" applyAlignment="1">
      <alignment horizontal="center" wrapText="1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wrapText="1"/>
    </xf>
    <xf numFmtId="44" fontId="1" fillId="0" borderId="0" xfId="16" applyFont="1" applyBorder="1"/>
    <xf numFmtId="166" fontId="1" fillId="0" borderId="57" xfId="16" applyNumberFormat="1" applyFont="1" applyBorder="1" applyAlignment="1">
      <alignment horizontal="center"/>
    </xf>
    <xf numFmtId="166" fontId="1" fillId="0" borderId="64" xfId="16" applyNumberFormat="1" applyFont="1" applyBorder="1" applyAlignment="1">
      <alignment horizontal="center"/>
    </xf>
    <xf numFmtId="44" fontId="1" fillId="0" borderId="0" xfId="16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5" xfId="16" applyNumberFormat="1" applyFont="1" applyBorder="1" applyAlignment="1">
      <alignment horizontal="center"/>
    </xf>
    <xf numFmtId="0" fontId="22" fillId="0" borderId="2" xfId="0" applyFont="1" applyBorder="1"/>
    <xf numFmtId="0" fontId="1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99"/>
      <c r="B1" s="100"/>
      <c r="C1" s="100"/>
      <c r="D1" s="100"/>
      <c r="E1" s="100"/>
      <c r="F1" s="100"/>
      <c r="G1" s="100"/>
      <c r="H1" s="100"/>
      <c r="I1" s="100"/>
    </row>
    <row r="2" spans="1:9" ht="12.75">
      <c r="A2" s="94"/>
      <c r="B2" s="94"/>
      <c r="C2" s="94"/>
      <c r="D2" s="94"/>
      <c r="E2" s="94"/>
      <c r="F2" s="94"/>
      <c r="G2" s="94"/>
      <c r="H2" s="94"/>
      <c r="I2" s="94"/>
    </row>
    <row r="3" spans="1:9" ht="29.25" customHeight="1">
      <c r="A3" s="145"/>
      <c r="B3" s="94"/>
      <c r="C3" s="94"/>
      <c r="D3" s="94"/>
      <c r="E3" s="94"/>
      <c r="F3" s="94"/>
      <c r="G3" s="94"/>
      <c r="H3" s="94"/>
      <c r="I3" s="94"/>
    </row>
    <row r="4" spans="1:9" ht="29.25" customHeight="1">
      <c r="A4" s="145"/>
      <c r="B4" s="94"/>
      <c r="C4" s="94"/>
      <c r="D4" s="94"/>
      <c r="E4" s="94"/>
      <c r="F4" s="94"/>
      <c r="G4" s="94"/>
      <c r="H4" s="94"/>
      <c r="I4" s="94"/>
    </row>
    <row r="5" spans="1:9" ht="44.25" customHeight="1">
      <c r="A5" s="146"/>
      <c r="B5" s="94"/>
      <c r="C5" s="94"/>
      <c r="D5" s="94"/>
      <c r="E5" s="94"/>
      <c r="F5" s="94"/>
      <c r="G5" s="94"/>
      <c r="H5" s="94"/>
      <c r="I5" s="94"/>
    </row>
    <row r="6" spans="1:9" ht="29.25" customHeight="1">
      <c r="A6" s="147"/>
      <c r="B6" s="94"/>
      <c r="C6" s="94"/>
      <c r="D6" s="94"/>
      <c r="E6" s="94"/>
      <c r="F6" s="94"/>
      <c r="G6" s="94"/>
      <c r="H6" s="94"/>
      <c r="I6" s="94"/>
    </row>
    <row r="7" spans="1:9" ht="29.25" customHeight="1">
      <c r="A7" s="148"/>
      <c r="B7" s="94"/>
      <c r="C7" s="94"/>
      <c r="D7" s="94"/>
      <c r="E7" s="94"/>
      <c r="F7" s="94"/>
      <c r="G7" s="94"/>
      <c r="H7" s="94"/>
      <c r="I7" s="94"/>
    </row>
    <row r="8" spans="1:9" ht="29.25" customHeight="1">
      <c r="A8" s="147"/>
      <c r="B8" s="94"/>
      <c r="C8" s="94"/>
      <c r="D8" s="94"/>
      <c r="E8" s="94"/>
      <c r="F8" s="94"/>
      <c r="G8" s="94"/>
      <c r="H8" s="94"/>
      <c r="I8" s="94"/>
    </row>
    <row r="9" spans="1:9" ht="39" customHeight="1">
      <c r="A9" s="146"/>
      <c r="B9" s="94"/>
      <c r="C9" s="94"/>
      <c r="D9" s="94"/>
      <c r="E9" s="94"/>
      <c r="F9" s="94"/>
      <c r="G9" s="94"/>
      <c r="H9" s="94"/>
      <c r="I9" s="94"/>
    </row>
    <row r="10" spans="1:9" ht="29.25" customHeight="1">
      <c r="A10" s="145"/>
      <c r="B10" s="94"/>
      <c r="C10" s="94"/>
      <c r="D10" s="94"/>
      <c r="E10" s="94"/>
      <c r="F10" s="94"/>
      <c r="G10" s="94"/>
      <c r="H10" s="94"/>
      <c r="I10" s="94"/>
    </row>
    <row r="11" spans="1:9" ht="29.25" customHeight="1">
      <c r="A11" s="147"/>
      <c r="B11" s="94"/>
      <c r="C11" s="94"/>
      <c r="D11" s="94"/>
      <c r="E11" s="94"/>
      <c r="F11" s="94"/>
      <c r="G11" s="94"/>
      <c r="H11" s="94"/>
      <c r="I11" s="94"/>
    </row>
    <row r="12" spans="1:9" ht="29.25" customHeight="1">
      <c r="A12" s="147"/>
      <c r="B12" s="94"/>
      <c r="C12" s="94"/>
      <c r="D12" s="94"/>
      <c r="E12" s="94"/>
      <c r="F12" s="94"/>
      <c r="G12" s="94"/>
      <c r="H12" s="94"/>
      <c r="I12" s="94"/>
    </row>
    <row r="13" spans="1:9" ht="29.25" customHeight="1">
      <c r="A13" s="145"/>
      <c r="B13" s="94"/>
      <c r="C13" s="94"/>
      <c r="D13" s="94"/>
      <c r="E13" s="94"/>
      <c r="F13" s="94"/>
      <c r="G13" s="94"/>
      <c r="H13" s="94"/>
      <c r="I13" s="94"/>
    </row>
    <row r="14" spans="1:9" ht="29.25" customHeight="1">
      <c r="A14" s="145"/>
      <c r="B14" s="94"/>
      <c r="C14" s="94"/>
      <c r="D14" s="94"/>
      <c r="E14" s="94"/>
      <c r="F14" s="94"/>
      <c r="G14" s="94"/>
      <c r="H14" s="94"/>
      <c r="I14" s="94"/>
    </row>
    <row r="15" spans="1:9" ht="29.25" customHeight="1">
      <c r="A15" s="145"/>
      <c r="B15" s="94"/>
      <c r="C15" s="94"/>
      <c r="D15" s="94"/>
      <c r="E15" s="94"/>
      <c r="F15" s="94"/>
      <c r="G15" s="94"/>
      <c r="H15" s="94"/>
      <c r="I15" s="94"/>
    </row>
    <row r="18" ht="18.75">
      <c r="A18" s="95"/>
    </row>
    <row r="19" ht="18.75">
      <c r="A19" s="95"/>
    </row>
    <row r="20" ht="15">
      <c r="A20" s="150"/>
    </row>
    <row r="21" ht="267" customHeight="1">
      <c r="A21" s="149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49">
      <selection activeCell="G84" sqref="G84:M84"/>
    </sheetView>
  </sheetViews>
  <sheetFormatPr defaultColWidth="9.28125" defaultRowHeight="12.75"/>
  <cols>
    <col min="1" max="1" width="2.00390625" style="94" customWidth="1"/>
    <col min="2" max="2" width="2.7109375" style="94" customWidth="1"/>
    <col min="3" max="3" width="41.7109375" style="94" customWidth="1"/>
    <col min="4" max="4" width="12.7109375" style="94" customWidth="1"/>
    <col min="5" max="5" width="63.28125" style="94" customWidth="1"/>
    <col min="6" max="6" width="21.7109375" style="94" customWidth="1"/>
    <col min="7" max="7" width="15.7109375" style="94" customWidth="1"/>
    <col min="8" max="8" width="15.28125" style="94" customWidth="1"/>
    <col min="9" max="9" width="17.28125" style="94" customWidth="1"/>
    <col min="10" max="12" width="14.7109375" style="94" customWidth="1"/>
    <col min="13" max="14" width="13.7109375" style="94" customWidth="1"/>
    <col min="15" max="15" width="3.00390625" style="94" customWidth="1"/>
    <col min="16" max="16384" width="9.28125" style="94" customWidth="1"/>
  </cols>
  <sheetData>
    <row r="1" ht="17.45">
      <c r="C1" s="96"/>
    </row>
    <row r="2" spans="3:14" ht="22.9">
      <c r="C2" s="300" t="s">
        <v>0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266"/>
    </row>
    <row r="3" ht="13.9">
      <c r="C3" s="101"/>
    </row>
    <row r="4" spans="3:12" ht="13.9">
      <c r="C4" s="202" t="s">
        <v>1</v>
      </c>
      <c r="I4" s="157"/>
      <c r="J4" s="101" t="s">
        <v>2</v>
      </c>
      <c r="K4" s="101"/>
      <c r="L4" s="101"/>
    </row>
    <row r="5" spans="3:12" ht="13.9">
      <c r="C5" s="202" t="s">
        <v>3</v>
      </c>
      <c r="I5" s="156"/>
      <c r="J5" s="101" t="s">
        <v>4</v>
      </c>
      <c r="K5" s="101"/>
      <c r="L5" s="101"/>
    </row>
    <row r="6" ht="13.9" thickBot="1"/>
    <row r="7" spans="2:15" ht="18" thickTop="1">
      <c r="B7" s="179"/>
      <c r="C7" s="203" t="s">
        <v>5</v>
      </c>
      <c r="D7" s="204"/>
      <c r="E7" s="204"/>
      <c r="F7" s="204"/>
      <c r="G7" s="103"/>
      <c r="H7" s="103"/>
      <c r="I7" s="103"/>
      <c r="J7" s="103"/>
      <c r="K7" s="103"/>
      <c r="L7" s="103"/>
      <c r="M7" s="103"/>
      <c r="N7" s="103"/>
      <c r="O7" s="180"/>
    </row>
    <row r="8" spans="2:15" ht="12.75">
      <c r="B8" s="181"/>
      <c r="C8" s="205"/>
      <c r="D8" s="205"/>
      <c r="E8" s="205"/>
      <c r="F8" s="205"/>
      <c r="G8" s="104"/>
      <c r="H8" s="104"/>
      <c r="I8" s="104"/>
      <c r="J8" s="104"/>
      <c r="K8" s="104"/>
      <c r="L8" s="104"/>
      <c r="M8" s="104"/>
      <c r="N8" s="104"/>
      <c r="O8" s="182"/>
    </row>
    <row r="9" spans="2:15" ht="13.9" thickBot="1">
      <c r="B9" s="181"/>
      <c r="C9" s="206" t="s">
        <v>6</v>
      </c>
      <c r="D9" s="206" t="s">
        <v>7</v>
      </c>
      <c r="E9" s="206"/>
      <c r="F9" s="206"/>
      <c r="G9" s="206" t="s">
        <v>8</v>
      </c>
      <c r="H9" s="112"/>
      <c r="I9" s="112"/>
      <c r="J9" s="112"/>
      <c r="K9" s="112"/>
      <c r="L9" s="112"/>
      <c r="M9" s="112"/>
      <c r="N9" s="104"/>
      <c r="O9" s="182"/>
    </row>
    <row r="10" spans="2:15" ht="32.25" customHeight="1" thickBot="1" thickTop="1">
      <c r="B10" s="181"/>
      <c r="C10" s="220" t="s">
        <v>9</v>
      </c>
      <c r="D10" s="205"/>
      <c r="E10" s="205"/>
      <c r="F10" s="205"/>
      <c r="G10" s="126" t="s">
        <v>10</v>
      </c>
      <c r="H10" s="127"/>
      <c r="I10" s="127"/>
      <c r="J10" s="127"/>
      <c r="K10" s="127"/>
      <c r="L10" s="127"/>
      <c r="M10" s="128"/>
      <c r="N10" s="104"/>
      <c r="O10" s="182"/>
    </row>
    <row r="11" spans="2:15" ht="15" thickBot="1">
      <c r="B11" s="181"/>
      <c r="C11" s="207" t="s">
        <v>11</v>
      </c>
      <c r="D11" s="289" t="s">
        <v>12</v>
      </c>
      <c r="E11" s="289"/>
      <c r="F11" s="290"/>
      <c r="G11" s="126" t="s">
        <v>10</v>
      </c>
      <c r="H11" s="127"/>
      <c r="I11" s="127"/>
      <c r="J11" s="127"/>
      <c r="K11" s="127"/>
      <c r="L11" s="127"/>
      <c r="M11" s="128"/>
      <c r="N11" s="104"/>
      <c r="O11" s="183"/>
    </row>
    <row r="12" spans="2:15" ht="15" thickBot="1">
      <c r="B12" s="181"/>
      <c r="C12" s="208" t="s">
        <v>13</v>
      </c>
      <c r="D12" s="283" t="s">
        <v>14</v>
      </c>
      <c r="E12" s="283"/>
      <c r="F12" s="284"/>
      <c r="G12" s="126" t="s">
        <v>15</v>
      </c>
      <c r="H12" s="127"/>
      <c r="I12" s="127"/>
      <c r="J12" s="127"/>
      <c r="K12" s="127"/>
      <c r="L12" s="127"/>
      <c r="M12" s="128"/>
      <c r="N12" s="104"/>
      <c r="O12" s="184"/>
    </row>
    <row r="13" spans="2:15" ht="15" thickBot="1">
      <c r="B13" s="181"/>
      <c r="C13" s="208" t="s">
        <v>16</v>
      </c>
      <c r="D13" s="283" t="s">
        <v>17</v>
      </c>
      <c r="E13" s="283"/>
      <c r="F13" s="284"/>
      <c r="G13" s="126" t="s">
        <v>18</v>
      </c>
      <c r="H13" s="127"/>
      <c r="I13" s="127"/>
      <c r="J13" s="127"/>
      <c r="K13" s="127"/>
      <c r="L13" s="127"/>
      <c r="M13" s="128"/>
      <c r="N13" s="104"/>
      <c r="O13" s="185"/>
    </row>
    <row r="14" spans="2:15" ht="15" thickBot="1">
      <c r="B14" s="181"/>
      <c r="C14" s="208" t="s">
        <v>19</v>
      </c>
      <c r="D14" s="296" t="s">
        <v>20</v>
      </c>
      <c r="E14" s="283"/>
      <c r="F14" s="284"/>
      <c r="G14" s="126" t="s">
        <v>21</v>
      </c>
      <c r="H14" s="127"/>
      <c r="I14" s="127"/>
      <c r="J14" s="127"/>
      <c r="K14" s="127"/>
      <c r="L14" s="127"/>
      <c r="M14" s="128"/>
      <c r="N14" s="104"/>
      <c r="O14" s="184"/>
    </row>
    <row r="15" spans="2:15" ht="15" thickBot="1">
      <c r="B15" s="181"/>
      <c r="C15" s="209" t="s">
        <v>22</v>
      </c>
      <c r="D15" s="283" t="s">
        <v>23</v>
      </c>
      <c r="E15" s="283"/>
      <c r="F15" s="284"/>
      <c r="G15" s="126" t="s">
        <v>24</v>
      </c>
      <c r="H15" s="127"/>
      <c r="I15" s="127"/>
      <c r="J15" s="127"/>
      <c r="K15" s="127"/>
      <c r="L15" s="127"/>
      <c r="M15" s="128"/>
      <c r="N15" s="104"/>
      <c r="O15" s="185"/>
    </row>
    <row r="16" spans="2:15" ht="17.25" customHeight="1" thickBot="1">
      <c r="B16" s="181"/>
      <c r="C16" s="209" t="s">
        <v>25</v>
      </c>
      <c r="D16" s="283" t="s">
        <v>26</v>
      </c>
      <c r="E16" s="283"/>
      <c r="F16" s="269"/>
      <c r="G16" s="163" t="s">
        <v>27</v>
      </c>
      <c r="H16" s="105"/>
      <c r="I16" s="105"/>
      <c r="J16" s="106"/>
      <c r="K16" s="106"/>
      <c r="L16" s="106"/>
      <c r="M16" s="106"/>
      <c r="N16" s="106"/>
      <c r="O16" s="185"/>
    </row>
    <row r="17" spans="2:15" ht="15" customHeight="1" thickBot="1">
      <c r="B17" s="181"/>
      <c r="C17" s="345" t="s">
        <v>28</v>
      </c>
      <c r="D17" s="283" t="s">
        <v>29</v>
      </c>
      <c r="E17" s="283"/>
      <c r="F17" s="284"/>
      <c r="G17" s="129">
        <v>10</v>
      </c>
      <c r="H17" s="105"/>
      <c r="I17" s="105"/>
      <c r="J17" s="106"/>
      <c r="K17" s="106"/>
      <c r="L17" s="106"/>
      <c r="M17" s="106"/>
      <c r="N17" s="106"/>
      <c r="O17" s="182"/>
    </row>
    <row r="18" spans="2:15" ht="15" thickBot="1">
      <c r="B18" s="181"/>
      <c r="C18" s="346" t="s">
        <v>30</v>
      </c>
      <c r="D18" s="289" t="s">
        <v>31</v>
      </c>
      <c r="E18" s="289"/>
      <c r="F18" s="290"/>
      <c r="G18" s="130" t="s">
        <v>32</v>
      </c>
      <c r="H18" s="105"/>
      <c r="I18" s="105"/>
      <c r="J18" s="106"/>
      <c r="K18" s="106"/>
      <c r="L18" s="106"/>
      <c r="M18" s="106"/>
      <c r="N18" s="106"/>
      <c r="O18" s="182"/>
    </row>
    <row r="19" spans="2:16" ht="15" thickBot="1">
      <c r="B19" s="181"/>
      <c r="C19" s="346" t="s">
        <v>33</v>
      </c>
      <c r="D19" s="289" t="s">
        <v>34</v>
      </c>
      <c r="E19" s="289"/>
      <c r="F19" s="290"/>
      <c r="G19" s="164">
        <v>2023</v>
      </c>
      <c r="H19" s="105"/>
      <c r="I19" s="105"/>
      <c r="J19" s="106"/>
      <c r="K19" s="106"/>
      <c r="L19" s="106"/>
      <c r="M19" s="106"/>
      <c r="N19" s="106"/>
      <c r="O19" s="182"/>
      <c r="P19" s="186"/>
    </row>
    <row r="20" spans="2:15" ht="28.15" thickBot="1">
      <c r="B20" s="181"/>
      <c r="C20" s="210"/>
      <c r="D20" s="211"/>
      <c r="E20" s="211"/>
      <c r="F20" s="211"/>
      <c r="G20" s="302" t="s">
        <v>35</v>
      </c>
      <c r="H20" s="302"/>
      <c r="I20" s="302"/>
      <c r="J20" s="213" t="s">
        <v>36</v>
      </c>
      <c r="K20" s="265" t="s">
        <v>37</v>
      </c>
      <c r="L20" s="265" t="s">
        <v>38</v>
      </c>
      <c r="O20" s="182"/>
    </row>
    <row r="21" spans="2:15" ht="15" thickBot="1">
      <c r="B21" s="181"/>
      <c r="C21" s="210" t="s">
        <v>39</v>
      </c>
      <c r="D21" s="212" t="s">
        <v>40</v>
      </c>
      <c r="E21" s="212"/>
      <c r="F21" s="212"/>
      <c r="G21" s="131" t="s">
        <v>41</v>
      </c>
      <c r="H21" s="132"/>
      <c r="I21" s="347"/>
      <c r="J21" s="262" t="s">
        <v>42</v>
      </c>
      <c r="K21" s="262" t="s">
        <v>43</v>
      </c>
      <c r="L21" s="262">
        <v>1190</v>
      </c>
      <c r="O21" s="182"/>
    </row>
    <row r="22" spans="2:15" ht="15" thickBot="1">
      <c r="B22" s="181"/>
      <c r="C22" s="210"/>
      <c r="D22" s="212"/>
      <c r="E22" s="212"/>
      <c r="F22" s="212"/>
      <c r="G22" s="131"/>
      <c r="H22" s="132"/>
      <c r="I22" s="347"/>
      <c r="J22" s="262"/>
      <c r="K22" s="262"/>
      <c r="L22" s="262"/>
      <c r="O22" s="182"/>
    </row>
    <row r="23" spans="2:15" ht="15" thickBot="1">
      <c r="B23" s="181"/>
      <c r="C23" s="210"/>
      <c r="D23" s="212"/>
      <c r="E23" s="212"/>
      <c r="F23" s="212"/>
      <c r="G23" s="131"/>
      <c r="H23" s="132"/>
      <c r="I23" s="347"/>
      <c r="J23" s="262"/>
      <c r="K23" s="262"/>
      <c r="L23" s="262"/>
      <c r="O23" s="182"/>
    </row>
    <row r="24" spans="2:15" ht="15" thickBot="1">
      <c r="B24" s="181"/>
      <c r="C24" s="210"/>
      <c r="D24" s="212"/>
      <c r="E24" s="212"/>
      <c r="F24" s="212"/>
      <c r="G24" s="131"/>
      <c r="H24" s="132"/>
      <c r="I24" s="347"/>
      <c r="J24" s="262"/>
      <c r="K24" s="262"/>
      <c r="L24" s="262"/>
      <c r="O24" s="182"/>
    </row>
    <row r="25" spans="2:15" ht="15" thickBot="1">
      <c r="B25" s="181"/>
      <c r="C25" s="210"/>
      <c r="D25" s="212"/>
      <c r="E25" s="212"/>
      <c r="F25" s="212"/>
      <c r="G25" s="131"/>
      <c r="H25" s="132"/>
      <c r="I25" s="347"/>
      <c r="J25" s="262"/>
      <c r="K25" s="262"/>
      <c r="L25" s="262"/>
      <c r="O25" s="182"/>
    </row>
    <row r="26" spans="2:15" ht="15" thickBot="1">
      <c r="B26" s="181"/>
      <c r="C26" s="210"/>
      <c r="D26" s="212"/>
      <c r="E26" s="212"/>
      <c r="F26" s="212"/>
      <c r="G26" s="131"/>
      <c r="H26" s="132"/>
      <c r="I26" s="347"/>
      <c r="J26" s="262"/>
      <c r="K26" s="262"/>
      <c r="L26" s="262"/>
      <c r="O26" s="182"/>
    </row>
    <row r="27" spans="2:15" ht="14.45" hidden="1" thickBot="1">
      <c r="B27" s="181"/>
      <c r="C27" s="210"/>
      <c r="D27" s="199"/>
      <c r="E27" s="211"/>
      <c r="F27" s="211"/>
      <c r="G27" s="102"/>
      <c r="H27" s="107"/>
      <c r="I27" s="107"/>
      <c r="J27" s="109"/>
      <c r="K27" s="109"/>
      <c r="L27" s="109"/>
      <c r="M27" s="109"/>
      <c r="N27" s="109"/>
      <c r="O27" s="182"/>
    </row>
    <row r="28" spans="2:15" ht="14.45" thickBot="1">
      <c r="B28" s="181"/>
      <c r="C28" s="210"/>
      <c r="D28" s="211"/>
      <c r="E28" s="211"/>
      <c r="F28" s="211"/>
      <c r="G28" s="107"/>
      <c r="H28" s="107"/>
      <c r="I28" s="107"/>
      <c r="J28" s="109"/>
      <c r="K28" s="109"/>
      <c r="L28" s="109"/>
      <c r="M28" s="109"/>
      <c r="N28" s="109"/>
      <c r="O28" s="182"/>
    </row>
    <row r="29" spans="2:15" ht="15" thickBot="1">
      <c r="B29" s="181"/>
      <c r="C29" s="210" t="s">
        <v>44</v>
      </c>
      <c r="D29" s="212" t="s">
        <v>45</v>
      </c>
      <c r="E29" s="211"/>
      <c r="F29" s="211"/>
      <c r="G29" s="348"/>
      <c r="H29" s="348"/>
      <c r="I29" s="348"/>
      <c r="M29" s="109"/>
      <c r="N29" s="109"/>
      <c r="O29" s="182"/>
    </row>
    <row r="30" spans="2:15" ht="15" hidden="1" thickBot="1">
      <c r="B30" s="181"/>
      <c r="C30" s="107"/>
      <c r="D30" s="110"/>
      <c r="E30" s="108"/>
      <c r="F30" s="108"/>
      <c r="G30" s="349"/>
      <c r="H30" s="349"/>
      <c r="I30" s="349"/>
      <c r="M30" s="109"/>
      <c r="N30" s="109"/>
      <c r="O30" s="182"/>
    </row>
    <row r="31" spans="2:15" ht="15" hidden="1" thickBot="1">
      <c r="B31" s="181"/>
      <c r="C31" s="107"/>
      <c r="D31" s="110"/>
      <c r="E31" s="108"/>
      <c r="F31" s="108"/>
      <c r="G31" s="108"/>
      <c r="H31" s="108"/>
      <c r="I31" s="350" t="s">
        <v>32</v>
      </c>
      <c r="J31" s="350" t="s">
        <v>46</v>
      </c>
      <c r="K31" s="351"/>
      <c r="L31" s="351"/>
      <c r="M31" s="109"/>
      <c r="N31" s="109"/>
      <c r="O31" s="182"/>
    </row>
    <row r="32" spans="2:15" ht="13.9" thickBot="1">
      <c r="B32" s="187"/>
      <c r="C32" s="111"/>
      <c r="D32" s="111"/>
      <c r="E32" s="111"/>
      <c r="F32" s="111"/>
      <c r="G32" s="111"/>
      <c r="H32" s="111"/>
      <c r="I32" s="111"/>
      <c r="J32" s="112"/>
      <c r="K32" s="112"/>
      <c r="L32" s="112"/>
      <c r="M32" s="112"/>
      <c r="N32" s="112"/>
      <c r="O32" s="188"/>
    </row>
    <row r="33" spans="2:15" ht="14.45" thickBot="1" thickTop="1">
      <c r="B33" s="104"/>
      <c r="C33" s="113"/>
      <c r="D33" s="113"/>
      <c r="E33" s="113"/>
      <c r="F33" s="113"/>
      <c r="G33" s="113"/>
      <c r="H33" s="113"/>
      <c r="I33" s="113"/>
      <c r="J33" s="104"/>
      <c r="K33" s="104"/>
      <c r="L33" s="104"/>
      <c r="M33" s="104"/>
      <c r="N33" s="104"/>
      <c r="O33" s="104"/>
    </row>
    <row r="34" spans="2:15" ht="18" thickTop="1">
      <c r="B34" s="179"/>
      <c r="C34" s="114" t="s">
        <v>47</v>
      </c>
      <c r="D34" s="115"/>
      <c r="E34" s="115"/>
      <c r="F34" s="115"/>
      <c r="G34" s="115"/>
      <c r="H34" s="115"/>
      <c r="I34" s="115"/>
      <c r="J34" s="103"/>
      <c r="K34" s="103"/>
      <c r="L34" s="103"/>
      <c r="M34" s="103"/>
      <c r="N34" s="103"/>
      <c r="O34" s="180"/>
    </row>
    <row r="35" spans="2:15" ht="6.75" customHeight="1">
      <c r="B35" s="181"/>
      <c r="C35" s="113"/>
      <c r="D35" s="113"/>
      <c r="E35" s="113"/>
      <c r="F35" s="113"/>
      <c r="G35" s="113"/>
      <c r="H35" s="113"/>
      <c r="I35" s="113"/>
      <c r="J35" s="104"/>
      <c r="K35" s="104"/>
      <c r="L35" s="104"/>
      <c r="M35" s="104"/>
      <c r="N35" s="104"/>
      <c r="O35" s="182"/>
    </row>
    <row r="36" spans="2:15" ht="117.75" customHeight="1">
      <c r="B36" s="181"/>
      <c r="C36" s="303" t="s">
        <v>48</v>
      </c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162"/>
      <c r="O36" s="182"/>
    </row>
    <row r="37" spans="2:15" ht="16.5" customHeight="1" thickBot="1">
      <c r="B37" s="181"/>
      <c r="C37" s="206" t="s">
        <v>6</v>
      </c>
      <c r="D37" s="206" t="s">
        <v>7</v>
      </c>
      <c r="E37" s="206"/>
      <c r="F37" s="206"/>
      <c r="G37" s="206" t="s">
        <v>8</v>
      </c>
      <c r="H37" s="214"/>
      <c r="I37" s="214"/>
      <c r="J37" s="214"/>
      <c r="K37" s="214"/>
      <c r="L37" s="214"/>
      <c r="M37" s="214"/>
      <c r="N37" s="104"/>
      <c r="O37" s="182"/>
    </row>
    <row r="38" spans="2:15" ht="6.75" customHeight="1" thickBot="1" thickTop="1">
      <c r="B38" s="181"/>
      <c r="C38" s="107"/>
      <c r="D38" s="116"/>
      <c r="E38" s="116"/>
      <c r="F38" s="116"/>
      <c r="G38" s="107"/>
      <c r="H38" s="107"/>
      <c r="I38" s="107"/>
      <c r="J38" s="109"/>
      <c r="K38" s="109"/>
      <c r="L38" s="109"/>
      <c r="M38" s="109"/>
      <c r="N38" s="109"/>
      <c r="O38" s="182"/>
    </row>
    <row r="39" spans="2:15" ht="28.5" customHeight="1" thickBot="1">
      <c r="B39" s="181"/>
      <c r="C39" s="255" t="s">
        <v>49</v>
      </c>
      <c r="D39" s="295" t="s">
        <v>50</v>
      </c>
      <c r="E39" s="295"/>
      <c r="F39" s="295"/>
      <c r="G39" s="167" t="s">
        <v>51</v>
      </c>
      <c r="H39" s="107"/>
      <c r="I39" s="107"/>
      <c r="J39" s="109"/>
      <c r="K39" s="109"/>
      <c r="L39" s="109"/>
      <c r="M39" s="109"/>
      <c r="N39" s="109"/>
      <c r="O39" s="182"/>
    </row>
    <row r="40" spans="2:15" ht="28.5" customHeight="1" thickBot="1">
      <c r="B40" s="181"/>
      <c r="C40" s="352" t="s">
        <v>52</v>
      </c>
      <c r="D40" s="298" t="s">
        <v>53</v>
      </c>
      <c r="E40" s="298"/>
      <c r="F40" s="299"/>
      <c r="G40" s="353"/>
      <c r="H40" s="107"/>
      <c r="I40" s="107"/>
      <c r="J40" s="109"/>
      <c r="K40" s="109"/>
      <c r="L40" s="109"/>
      <c r="M40" s="109"/>
      <c r="N40" s="109"/>
      <c r="O40" s="182"/>
    </row>
    <row r="41" spans="2:15" ht="27" customHeight="1" thickBot="1">
      <c r="B41" s="181"/>
      <c r="C41" s="352" t="s">
        <v>54</v>
      </c>
      <c r="D41" s="298" t="s">
        <v>55</v>
      </c>
      <c r="E41" s="298"/>
      <c r="F41" s="299"/>
      <c r="G41" s="354"/>
      <c r="H41" s="107"/>
      <c r="I41" s="107"/>
      <c r="J41" s="109"/>
      <c r="K41" s="109"/>
      <c r="L41" s="109"/>
      <c r="M41" s="109"/>
      <c r="N41" s="109"/>
      <c r="O41" s="182"/>
    </row>
    <row r="42" spans="2:15" ht="12.75" customHeight="1" thickBot="1">
      <c r="B42" s="181"/>
      <c r="C42" s="355"/>
      <c r="D42" s="160"/>
      <c r="E42" s="160"/>
      <c r="F42" s="160"/>
      <c r="G42" s="160"/>
      <c r="H42" s="107"/>
      <c r="I42" s="107"/>
      <c r="J42" s="109"/>
      <c r="K42" s="109"/>
      <c r="L42" s="109"/>
      <c r="M42" s="109"/>
      <c r="N42" s="109"/>
      <c r="O42" s="182"/>
    </row>
    <row r="43" spans="2:15" ht="42" customHeight="1" thickBot="1">
      <c r="B43" s="181"/>
      <c r="C43" s="352" t="s">
        <v>56</v>
      </c>
      <c r="D43" s="291" t="s">
        <v>57</v>
      </c>
      <c r="E43" s="356"/>
      <c r="F43" s="356"/>
      <c r="G43" s="356"/>
      <c r="H43" s="356"/>
      <c r="I43" s="357"/>
      <c r="J43" s="109"/>
      <c r="K43" s="109"/>
      <c r="L43" s="109"/>
      <c r="M43" s="109"/>
      <c r="N43" s="109"/>
      <c r="O43" s="182"/>
    </row>
    <row r="44" spans="2:15" ht="13.9" thickBot="1">
      <c r="B44" s="187"/>
      <c r="C44" s="111"/>
      <c r="D44" s="111"/>
      <c r="E44" s="111"/>
      <c r="F44" s="111"/>
      <c r="G44" s="111"/>
      <c r="H44" s="111"/>
      <c r="I44" s="111"/>
      <c r="J44" s="112"/>
      <c r="K44" s="112"/>
      <c r="L44" s="112"/>
      <c r="M44" s="112"/>
      <c r="N44" s="112"/>
      <c r="O44" s="188"/>
    </row>
    <row r="45" spans="2:15" ht="14.45" thickBot="1" thickTop="1">
      <c r="B45" s="104"/>
      <c r="C45" s="113"/>
      <c r="D45" s="113"/>
      <c r="E45" s="113"/>
      <c r="F45" s="113"/>
      <c r="G45" s="113"/>
      <c r="H45" s="113"/>
      <c r="I45" s="113"/>
      <c r="J45" s="104"/>
      <c r="K45" s="104"/>
      <c r="L45" s="104"/>
      <c r="M45" s="104"/>
      <c r="N45" s="104"/>
      <c r="O45" s="104"/>
    </row>
    <row r="46" spans="2:15" ht="18" thickTop="1">
      <c r="B46" s="179"/>
      <c r="C46" s="215" t="s">
        <v>58</v>
      </c>
      <c r="D46" s="216"/>
      <c r="E46" s="216"/>
      <c r="F46" s="216"/>
      <c r="G46" s="216"/>
      <c r="H46" s="216"/>
      <c r="I46" s="216"/>
      <c r="J46" s="204"/>
      <c r="K46" s="204"/>
      <c r="L46" s="204"/>
      <c r="M46" s="204"/>
      <c r="N46" s="103"/>
      <c r="O46" s="180"/>
    </row>
    <row r="47" spans="2:15" ht="11.25" customHeight="1">
      <c r="B47" s="181"/>
      <c r="C47" s="217"/>
      <c r="D47" s="218"/>
      <c r="E47" s="218"/>
      <c r="F47" s="218"/>
      <c r="G47" s="218"/>
      <c r="H47" s="218"/>
      <c r="I47" s="218"/>
      <c r="J47" s="205"/>
      <c r="K47" s="205"/>
      <c r="L47" s="205"/>
      <c r="M47" s="205"/>
      <c r="N47" s="104"/>
      <c r="O47" s="182"/>
    </row>
    <row r="48" spans="2:15" ht="196.5" customHeight="1" thickBot="1">
      <c r="B48" s="181"/>
      <c r="C48" s="292" t="s">
        <v>59</v>
      </c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165"/>
      <c r="O48" s="182"/>
    </row>
    <row r="49" spans="2:22" ht="15" thickTop="1">
      <c r="B49" s="181"/>
      <c r="C49" s="118"/>
      <c r="D49" s="119" t="s">
        <v>46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89"/>
      <c r="P49" s="190"/>
      <c r="Q49" s="190"/>
      <c r="R49" s="190"/>
      <c r="S49" s="190"/>
      <c r="T49" s="191"/>
      <c r="U49" s="191"/>
      <c r="V49" s="191"/>
    </row>
    <row r="50" spans="2:15" ht="15.6">
      <c r="B50" s="181"/>
      <c r="C50" s="358" t="s">
        <v>60</v>
      </c>
      <c r="D50" s="104"/>
      <c r="E50" s="104"/>
      <c r="F50" s="104"/>
      <c r="G50" s="113"/>
      <c r="H50" s="113"/>
      <c r="I50" s="113"/>
      <c r="J50" s="104"/>
      <c r="K50" s="104"/>
      <c r="L50" s="104"/>
      <c r="M50" s="104"/>
      <c r="N50" s="104"/>
      <c r="O50" s="182"/>
    </row>
    <row r="51" spans="2:15" ht="8.25" customHeight="1" thickBot="1">
      <c r="B51" s="181"/>
      <c r="C51" s="219"/>
      <c r="D51" s="104"/>
      <c r="E51" s="104"/>
      <c r="F51" s="104"/>
      <c r="G51" s="113"/>
      <c r="H51" s="113"/>
      <c r="I51" s="113"/>
      <c r="J51" s="104"/>
      <c r="K51" s="104"/>
      <c r="L51" s="104"/>
      <c r="M51" s="104"/>
      <c r="N51" s="104"/>
      <c r="O51" s="182"/>
    </row>
    <row r="52" spans="2:15" ht="29.45" thickBot="1">
      <c r="B52" s="181"/>
      <c r="C52" s="359" t="s">
        <v>61</v>
      </c>
      <c r="D52" s="167" t="s">
        <v>51</v>
      </c>
      <c r="E52" s="359" t="s">
        <v>62</v>
      </c>
      <c r="F52" s="133"/>
      <c r="G52" s="109"/>
      <c r="I52" s="107"/>
      <c r="J52" s="109"/>
      <c r="K52" s="109"/>
      <c r="L52" s="109"/>
      <c r="O52" s="182"/>
    </row>
    <row r="53" spans="2:15" ht="15" thickBot="1">
      <c r="B53" s="181"/>
      <c r="C53" s="226"/>
      <c r="D53" s="109"/>
      <c r="E53" s="220"/>
      <c r="F53" s="109"/>
      <c r="G53" s="107"/>
      <c r="H53" s="107"/>
      <c r="I53" s="107"/>
      <c r="J53" s="109"/>
      <c r="K53" s="109"/>
      <c r="L53" s="109"/>
      <c r="M53" s="109"/>
      <c r="N53" s="109"/>
      <c r="O53" s="182"/>
    </row>
    <row r="54" spans="2:15" ht="29.45" thickBot="1">
      <c r="B54" s="181"/>
      <c r="C54" s="359" t="s">
        <v>63</v>
      </c>
      <c r="D54" s="167" t="s">
        <v>51</v>
      </c>
      <c r="E54" s="359" t="s">
        <v>64</v>
      </c>
      <c r="F54" s="133"/>
      <c r="G54" s="109"/>
      <c r="H54" s="107"/>
      <c r="I54" s="107"/>
      <c r="J54" s="109"/>
      <c r="K54" s="109"/>
      <c r="L54" s="109"/>
      <c r="M54" s="109"/>
      <c r="N54" s="109"/>
      <c r="O54" s="182"/>
    </row>
    <row r="55" spans="2:15" ht="15" customHeight="1">
      <c r="B55" s="181"/>
      <c r="C55" s="226"/>
      <c r="D55" s="109"/>
      <c r="E55" s="109"/>
      <c r="F55" s="109"/>
      <c r="G55" s="107"/>
      <c r="H55" s="107"/>
      <c r="I55" s="107"/>
      <c r="J55" s="109"/>
      <c r="K55" s="109"/>
      <c r="L55" s="109"/>
      <c r="M55" s="109"/>
      <c r="N55" s="109"/>
      <c r="O55" s="182"/>
    </row>
    <row r="56" spans="2:15" ht="14.45">
      <c r="B56" s="181"/>
      <c r="C56" s="212" t="s">
        <v>65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82"/>
    </row>
    <row r="57" spans="2:15" ht="41.25" customHeight="1" thickBot="1">
      <c r="B57" s="181"/>
      <c r="C57" s="264" t="s">
        <v>35</v>
      </c>
      <c r="D57" s="268" t="s">
        <v>66</v>
      </c>
      <c r="E57" s="304" t="s">
        <v>67</v>
      </c>
      <c r="F57" s="304"/>
      <c r="G57" s="221">
        <v>2023</v>
      </c>
      <c r="H57" s="222">
        <f>G57+1</f>
        <v>2024</v>
      </c>
      <c r="I57" s="222">
        <f>H57+1</f>
        <v>2025</v>
      </c>
      <c r="J57" s="222">
        <f>I57+1</f>
        <v>2026</v>
      </c>
      <c r="K57" s="222">
        <f>J57+1</f>
        <v>2027</v>
      </c>
      <c r="L57" s="222">
        <f>K57+1</f>
        <v>2028</v>
      </c>
      <c r="M57" s="223" t="s">
        <v>68</v>
      </c>
      <c r="N57" s="223" t="str">
        <f>CONCATENATE("Sum of Revenues Prior to ",G$19)</f>
        <v>Sum of Revenues Prior to 2023</v>
      </c>
      <c r="O57" s="182"/>
    </row>
    <row r="58" spans="2:15" ht="15" thickBot="1">
      <c r="B58" s="181"/>
      <c r="C58" s="138"/>
      <c r="D58" s="139" t="s">
        <v>46</v>
      </c>
      <c r="E58" s="285"/>
      <c r="F58" s="286"/>
      <c r="G58" s="360"/>
      <c r="H58" s="360"/>
      <c r="I58" s="360"/>
      <c r="J58" s="360"/>
      <c r="K58" s="360"/>
      <c r="L58" s="360"/>
      <c r="M58" s="360"/>
      <c r="N58" s="361"/>
      <c r="O58" s="182"/>
    </row>
    <row r="59" spans="2:15" ht="15" thickBot="1">
      <c r="B59" s="181"/>
      <c r="C59" s="138"/>
      <c r="D59" s="139" t="s">
        <v>46</v>
      </c>
      <c r="E59" s="134"/>
      <c r="F59" s="270"/>
      <c r="G59" s="360"/>
      <c r="H59" s="360"/>
      <c r="I59" s="362"/>
      <c r="J59" s="362"/>
      <c r="K59" s="362"/>
      <c r="L59" s="362"/>
      <c r="M59" s="362"/>
      <c r="N59" s="361"/>
      <c r="O59" s="182"/>
    </row>
    <row r="60" spans="2:15" ht="15" hidden="1" thickBot="1">
      <c r="B60" s="181"/>
      <c r="C60" s="138"/>
      <c r="D60" s="139" t="s">
        <v>46</v>
      </c>
      <c r="E60" s="134"/>
      <c r="F60" s="270"/>
      <c r="G60" s="360"/>
      <c r="H60" s="360"/>
      <c r="I60" s="362"/>
      <c r="J60" s="363"/>
      <c r="K60" s="364"/>
      <c r="L60" s="364"/>
      <c r="M60" s="365"/>
      <c r="N60" s="361"/>
      <c r="O60" s="182"/>
    </row>
    <row r="61" spans="2:15" ht="15" hidden="1" thickBot="1">
      <c r="B61" s="181"/>
      <c r="C61" s="138"/>
      <c r="D61" s="139" t="s">
        <v>46</v>
      </c>
      <c r="E61" s="134"/>
      <c r="F61" s="270"/>
      <c r="G61" s="360"/>
      <c r="H61" s="360"/>
      <c r="I61" s="362"/>
      <c r="J61" s="360"/>
      <c r="K61" s="365"/>
      <c r="L61" s="365"/>
      <c r="M61" s="365"/>
      <c r="N61" s="361"/>
      <c r="O61" s="182"/>
    </row>
    <row r="62" spans="2:15" ht="15" hidden="1" thickBot="1">
      <c r="B62" s="181"/>
      <c r="C62" s="138"/>
      <c r="D62" s="139" t="s">
        <v>46</v>
      </c>
      <c r="E62" s="134"/>
      <c r="F62" s="270"/>
      <c r="G62" s="360"/>
      <c r="H62" s="360"/>
      <c r="I62" s="362"/>
      <c r="J62" s="360"/>
      <c r="K62" s="365"/>
      <c r="L62" s="365"/>
      <c r="M62" s="365"/>
      <c r="N62" s="361"/>
      <c r="O62" s="182"/>
    </row>
    <row r="63" spans="2:15" ht="15" hidden="1" thickBot="1">
      <c r="B63" s="181"/>
      <c r="C63" s="138"/>
      <c r="D63" s="139" t="s">
        <v>46</v>
      </c>
      <c r="E63" s="134"/>
      <c r="F63" s="270"/>
      <c r="G63" s="360"/>
      <c r="H63" s="360"/>
      <c r="I63" s="362"/>
      <c r="J63" s="360"/>
      <c r="K63" s="365"/>
      <c r="L63" s="365"/>
      <c r="M63" s="365"/>
      <c r="N63" s="361"/>
      <c r="O63" s="182"/>
    </row>
    <row r="64" spans="2:15" ht="13.9" thickBot="1">
      <c r="B64" s="181"/>
      <c r="C64" s="124"/>
      <c r="D64" s="124"/>
      <c r="E64" s="124"/>
      <c r="F64" s="124"/>
      <c r="G64" s="124"/>
      <c r="H64" s="124"/>
      <c r="I64" s="124"/>
      <c r="J64" s="125"/>
      <c r="K64" s="125"/>
      <c r="L64" s="125"/>
      <c r="M64" s="125"/>
      <c r="N64" s="104"/>
      <c r="O64" s="182"/>
    </row>
    <row r="65" spans="2:15" ht="13.9" thickTop="1">
      <c r="B65" s="181"/>
      <c r="C65" s="113"/>
      <c r="D65" s="113"/>
      <c r="E65" s="113"/>
      <c r="F65" s="113"/>
      <c r="G65" s="113"/>
      <c r="H65" s="113"/>
      <c r="I65" s="113"/>
      <c r="J65" s="104"/>
      <c r="K65" s="104"/>
      <c r="L65" s="104"/>
      <c r="M65" s="104"/>
      <c r="N65" s="104"/>
      <c r="O65" s="182"/>
    </row>
    <row r="66" spans="2:15" ht="15.6">
      <c r="B66" s="181"/>
      <c r="C66" s="358" t="s">
        <v>69</v>
      </c>
      <c r="D66" s="218"/>
      <c r="E66" s="218"/>
      <c r="F66" s="218"/>
      <c r="G66" s="218"/>
      <c r="H66" s="218"/>
      <c r="I66" s="218"/>
      <c r="J66" s="205"/>
      <c r="K66" s="205"/>
      <c r="L66" s="205"/>
      <c r="M66" s="205"/>
      <c r="N66" s="104"/>
      <c r="O66" s="182"/>
    </row>
    <row r="67" spans="2:15" ht="7.5" customHeight="1">
      <c r="B67" s="181"/>
      <c r="C67" s="358"/>
      <c r="D67" s="218"/>
      <c r="E67" s="218"/>
      <c r="F67" s="218"/>
      <c r="G67" s="218"/>
      <c r="H67" s="218"/>
      <c r="I67" s="218"/>
      <c r="J67" s="205"/>
      <c r="K67" s="205"/>
      <c r="L67" s="205"/>
      <c r="M67" s="205"/>
      <c r="N67" s="104"/>
      <c r="O67" s="182"/>
    </row>
    <row r="68" spans="2:35" ht="15" customHeight="1">
      <c r="B68" s="181"/>
      <c r="C68" s="293" t="s">
        <v>70</v>
      </c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71"/>
      <c r="O68" s="192"/>
      <c r="P68" s="193"/>
      <c r="Q68" s="193"/>
      <c r="R68" s="193"/>
      <c r="S68" s="193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</row>
    <row r="69" spans="2:15" ht="9" customHeight="1">
      <c r="B69" s="181"/>
      <c r="C69" s="301"/>
      <c r="D69" s="301"/>
      <c r="E69" s="301"/>
      <c r="F69" s="301"/>
      <c r="G69" s="224"/>
      <c r="H69" s="224"/>
      <c r="I69" s="224"/>
      <c r="J69" s="225"/>
      <c r="K69" s="225"/>
      <c r="L69" s="225"/>
      <c r="M69" s="225"/>
      <c r="N69" s="120"/>
      <c r="O69" s="182"/>
    </row>
    <row r="70" spans="2:15" ht="19.5" customHeight="1">
      <c r="B70" s="181"/>
      <c r="C70" s="366" t="s">
        <v>71</v>
      </c>
      <c r="D70" s="267"/>
      <c r="E70" s="267"/>
      <c r="F70" s="267"/>
      <c r="G70" s="224"/>
      <c r="H70" s="224"/>
      <c r="I70" s="224"/>
      <c r="J70" s="225"/>
      <c r="K70" s="225"/>
      <c r="L70" s="225"/>
      <c r="M70" s="225"/>
      <c r="N70" s="120"/>
      <c r="O70" s="182"/>
    </row>
    <row r="71" spans="2:15" ht="13.5" customHeight="1">
      <c r="B71" s="181"/>
      <c r="C71" s="367" t="s">
        <v>72</v>
      </c>
      <c r="D71" s="226"/>
      <c r="E71" s="298" t="s">
        <v>73</v>
      </c>
      <c r="F71" s="298"/>
      <c r="G71" s="298"/>
      <c r="H71" s="298"/>
      <c r="I71" s="298"/>
      <c r="J71" s="298"/>
      <c r="K71" s="298"/>
      <c r="L71" s="298"/>
      <c r="M71" s="298"/>
      <c r="N71" s="160"/>
      <c r="O71" s="182"/>
    </row>
    <row r="72" spans="2:15" ht="13.5" customHeight="1">
      <c r="B72" s="181"/>
      <c r="C72" s="367" t="s">
        <v>74</v>
      </c>
      <c r="D72" s="226"/>
      <c r="E72" s="287" t="s">
        <v>75</v>
      </c>
      <c r="F72" s="287"/>
      <c r="G72" s="287"/>
      <c r="H72" s="287"/>
      <c r="I72" s="287"/>
      <c r="J72" s="287"/>
      <c r="K72" s="287"/>
      <c r="L72" s="287"/>
      <c r="M72" s="287"/>
      <c r="N72" s="161"/>
      <c r="O72" s="182"/>
    </row>
    <row r="73" spans="2:15" ht="14.45">
      <c r="B73" s="181"/>
      <c r="C73" s="367" t="s">
        <v>76</v>
      </c>
      <c r="D73" s="226"/>
      <c r="E73" s="287" t="s">
        <v>77</v>
      </c>
      <c r="F73" s="288"/>
      <c r="G73" s="288"/>
      <c r="H73" s="288"/>
      <c r="I73" s="288"/>
      <c r="J73" s="288"/>
      <c r="K73" s="288"/>
      <c r="L73" s="288"/>
      <c r="M73" s="288"/>
      <c r="N73" s="159"/>
      <c r="O73" s="182"/>
    </row>
    <row r="74" spans="2:15" ht="14.45">
      <c r="B74" s="181"/>
      <c r="C74" s="368" t="s">
        <v>78</v>
      </c>
      <c r="D74" s="368"/>
      <c r="E74" s="287" t="s">
        <v>79</v>
      </c>
      <c r="F74" s="288"/>
      <c r="G74" s="288"/>
      <c r="H74" s="288"/>
      <c r="I74" s="288"/>
      <c r="J74" s="288"/>
      <c r="K74" s="288"/>
      <c r="L74" s="288"/>
      <c r="M74" s="288"/>
      <c r="N74" s="159"/>
      <c r="O74" s="182"/>
    </row>
    <row r="75" spans="2:15" ht="14.25" customHeight="1">
      <c r="B75" s="181"/>
      <c r="C75" s="369" t="s">
        <v>80</v>
      </c>
      <c r="D75" s="369"/>
      <c r="E75" s="287" t="s">
        <v>81</v>
      </c>
      <c r="F75" s="287"/>
      <c r="G75" s="287"/>
      <c r="H75" s="287"/>
      <c r="I75" s="287"/>
      <c r="J75" s="287"/>
      <c r="K75" s="287"/>
      <c r="L75" s="287"/>
      <c r="M75" s="287"/>
      <c r="N75" s="161"/>
      <c r="O75" s="182"/>
    </row>
    <row r="76" spans="2:15" ht="14.45">
      <c r="B76" s="181"/>
      <c r="C76" s="368" t="s">
        <v>82</v>
      </c>
      <c r="D76" s="368"/>
      <c r="E76" s="287"/>
      <c r="F76" s="288"/>
      <c r="G76" s="288"/>
      <c r="H76" s="288"/>
      <c r="I76" s="288"/>
      <c r="J76" s="288"/>
      <c r="K76" s="288"/>
      <c r="L76" s="288"/>
      <c r="M76" s="288"/>
      <c r="N76" s="159"/>
      <c r="O76" s="182"/>
    </row>
    <row r="77" spans="2:15" ht="15" customHeight="1">
      <c r="B77" s="181"/>
      <c r="C77" s="370" t="s">
        <v>83</v>
      </c>
      <c r="D77" s="370"/>
      <c r="E77" s="287" t="s">
        <v>84</v>
      </c>
      <c r="F77" s="288"/>
      <c r="G77" s="288"/>
      <c r="H77" s="288"/>
      <c r="I77" s="288"/>
      <c r="J77" s="288"/>
      <c r="K77" s="288"/>
      <c r="L77" s="288"/>
      <c r="M77" s="288"/>
      <c r="N77" s="159"/>
      <c r="O77" s="182"/>
    </row>
    <row r="78" spans="2:15" ht="14.45">
      <c r="B78" s="181"/>
      <c r="C78" s="267"/>
      <c r="D78" s="267"/>
      <c r="E78" s="263"/>
      <c r="F78" s="263"/>
      <c r="G78" s="211"/>
      <c r="H78" s="211"/>
      <c r="I78" s="211"/>
      <c r="J78" s="227"/>
      <c r="K78" s="227"/>
      <c r="L78" s="227"/>
      <c r="M78" s="227"/>
      <c r="N78" s="121"/>
      <c r="O78" s="182"/>
    </row>
    <row r="79" spans="2:15" ht="14.45" thickBot="1">
      <c r="B79" s="181"/>
      <c r="C79" s="228" t="s">
        <v>85</v>
      </c>
      <c r="D79" s="109"/>
      <c r="E79" s="109"/>
      <c r="F79" s="109"/>
      <c r="G79" s="107"/>
      <c r="H79" s="107"/>
      <c r="I79" s="107"/>
      <c r="J79" s="109"/>
      <c r="K79" s="109"/>
      <c r="L79" s="109"/>
      <c r="M79" s="109"/>
      <c r="N79" s="109"/>
      <c r="O79" s="182"/>
    </row>
    <row r="80" spans="2:15" ht="14.45" thickBot="1">
      <c r="B80" s="181"/>
      <c r="C80" s="210" t="s">
        <v>86</v>
      </c>
      <c r="D80" s="109"/>
      <c r="E80" s="137" t="s">
        <v>41</v>
      </c>
      <c r="F80" s="109"/>
      <c r="G80" s="210" t="s">
        <v>87</v>
      </c>
      <c r="H80" s="107"/>
      <c r="I80" s="140" t="s">
        <v>46</v>
      </c>
      <c r="J80" s="109"/>
      <c r="K80" s="109"/>
      <c r="L80" s="109"/>
      <c r="M80" s="109"/>
      <c r="N80" s="109"/>
      <c r="O80" s="182"/>
    </row>
    <row r="81" spans="2:15" ht="42.6" thickBot="1">
      <c r="B81" s="181"/>
      <c r="C81" s="276" t="s">
        <v>88</v>
      </c>
      <c r="D81" s="276"/>
      <c r="E81" s="275" t="s">
        <v>89</v>
      </c>
      <c r="F81" s="275"/>
      <c r="G81" s="221">
        <f>$G$57</f>
        <v>2023</v>
      </c>
      <c r="H81" s="222">
        <f>G81+1</f>
        <v>2024</v>
      </c>
      <c r="I81" s="222">
        <f>H81+1</f>
        <v>2025</v>
      </c>
      <c r="J81" s="222">
        <f>I81+1</f>
        <v>2026</v>
      </c>
      <c r="K81" s="222">
        <f>J81+1</f>
        <v>2027</v>
      </c>
      <c r="L81" s="222">
        <f>K81+1</f>
        <v>2028</v>
      </c>
      <c r="M81" s="223" t="s">
        <v>68</v>
      </c>
      <c r="N81" s="223" t="str">
        <f>CONCATENATE("Sum of Expenditures Prior to ",G$19)</f>
        <v>Sum of Expenditures Prior to 2023</v>
      </c>
      <c r="O81" s="182"/>
    </row>
    <row r="82" spans="2:15" ht="15" thickBot="1">
      <c r="B82" s="181"/>
      <c r="C82" s="371" t="s">
        <v>72</v>
      </c>
      <c r="D82" s="229"/>
      <c r="E82" s="135"/>
      <c r="F82" s="136"/>
      <c r="G82" s="372"/>
      <c r="H82" s="360"/>
      <c r="I82" s="362"/>
      <c r="J82" s="360"/>
      <c r="K82" s="360"/>
      <c r="L82" s="360"/>
      <c r="M82" s="360"/>
      <c r="N82" s="361"/>
      <c r="O82" s="182"/>
    </row>
    <row r="83" spans="2:15" ht="15" thickBot="1">
      <c r="B83" s="181"/>
      <c r="C83" s="371" t="s">
        <v>74</v>
      </c>
      <c r="D83" s="229"/>
      <c r="E83" s="135"/>
      <c r="F83" s="136"/>
      <c r="G83" s="372"/>
      <c r="H83" s="360"/>
      <c r="I83" s="362"/>
      <c r="J83" s="360"/>
      <c r="K83" s="360"/>
      <c r="L83" s="360"/>
      <c r="M83" s="360"/>
      <c r="N83" s="361"/>
      <c r="O83" s="182"/>
    </row>
    <row r="84" spans="2:15" ht="15" thickBot="1">
      <c r="B84" s="181"/>
      <c r="C84" s="371" t="s">
        <v>76</v>
      </c>
      <c r="D84" s="229"/>
      <c r="E84" s="135" t="s">
        <v>90</v>
      </c>
      <c r="F84" s="136"/>
      <c r="G84" s="372">
        <v>842</v>
      </c>
      <c r="H84" s="360">
        <v>15106</v>
      </c>
      <c r="I84" s="362">
        <v>15559</v>
      </c>
      <c r="J84" s="360">
        <v>16026</v>
      </c>
      <c r="K84" s="360">
        <v>16507</v>
      </c>
      <c r="L84" s="360">
        <v>17002</v>
      </c>
      <c r="M84" s="360">
        <v>43290</v>
      </c>
      <c r="N84" s="361"/>
      <c r="O84" s="182"/>
    </row>
    <row r="85" spans="2:15" ht="14.25" customHeight="1" thickBot="1">
      <c r="B85" s="181"/>
      <c r="C85" s="373" t="s">
        <v>78</v>
      </c>
      <c r="D85" s="374"/>
      <c r="E85" s="135"/>
      <c r="F85" s="136"/>
      <c r="G85" s="372"/>
      <c r="H85" s="360"/>
      <c r="I85" s="362"/>
      <c r="J85" s="360"/>
      <c r="K85" s="360"/>
      <c r="L85" s="360"/>
      <c r="M85" s="360"/>
      <c r="N85" s="361"/>
      <c r="O85" s="182"/>
    </row>
    <row r="86" spans="2:15" ht="15" customHeight="1" thickBot="1">
      <c r="B86" s="181"/>
      <c r="C86" s="375" t="s">
        <v>80</v>
      </c>
      <c r="D86" s="376"/>
      <c r="E86" s="135"/>
      <c r="F86" s="136"/>
      <c r="G86" s="372"/>
      <c r="H86" s="360"/>
      <c r="I86" s="362"/>
      <c r="J86" s="360"/>
      <c r="K86" s="360"/>
      <c r="L86" s="360"/>
      <c r="M86" s="360"/>
      <c r="N86" s="361"/>
      <c r="O86" s="182"/>
    </row>
    <row r="87" spans="2:15" ht="14.25" customHeight="1" thickBot="1">
      <c r="B87" s="181"/>
      <c r="C87" s="373" t="s">
        <v>82</v>
      </c>
      <c r="D87" s="374"/>
      <c r="E87" s="135"/>
      <c r="F87" s="136"/>
      <c r="G87" s="372"/>
      <c r="H87" s="360"/>
      <c r="I87" s="362"/>
      <c r="J87" s="360"/>
      <c r="K87" s="360"/>
      <c r="L87" s="360"/>
      <c r="M87" s="360"/>
      <c r="N87" s="361"/>
      <c r="O87" s="182"/>
    </row>
    <row r="88" spans="2:15" ht="15" thickBot="1">
      <c r="B88" s="181"/>
      <c r="C88" s="377" t="s">
        <v>83</v>
      </c>
      <c r="D88" s="378"/>
      <c r="E88" s="135"/>
      <c r="F88" s="136"/>
      <c r="G88" s="372"/>
      <c r="H88" s="360"/>
      <c r="I88" s="362"/>
      <c r="J88" s="360"/>
      <c r="K88" s="360"/>
      <c r="L88" s="360"/>
      <c r="M88" s="360"/>
      <c r="N88" s="361"/>
      <c r="O88" s="182"/>
    </row>
    <row r="89" spans="2:15" ht="13.9">
      <c r="B89" s="181"/>
      <c r="C89" s="107"/>
      <c r="D89" s="107"/>
      <c r="E89" s="107"/>
      <c r="F89" s="107"/>
      <c r="G89" s="107"/>
      <c r="H89" s="107"/>
      <c r="I89" s="107"/>
      <c r="J89" s="109"/>
      <c r="K89" s="109"/>
      <c r="L89" s="109"/>
      <c r="M89" s="109"/>
      <c r="N89" s="109"/>
      <c r="O89" s="182"/>
    </row>
    <row r="90" spans="2:15" ht="14.45" thickBot="1">
      <c r="B90" s="181"/>
      <c r="C90" s="228" t="s">
        <v>91</v>
      </c>
      <c r="D90" s="220"/>
      <c r="E90" s="109"/>
      <c r="F90" s="109"/>
      <c r="G90" s="107"/>
      <c r="H90" s="107"/>
      <c r="I90" s="107"/>
      <c r="J90" s="109"/>
      <c r="K90" s="109"/>
      <c r="L90" s="109"/>
      <c r="M90" s="109"/>
      <c r="N90" s="109"/>
      <c r="O90" s="182"/>
    </row>
    <row r="91" spans="2:15" ht="14.45" thickBot="1">
      <c r="B91" s="181"/>
      <c r="C91" s="210" t="s">
        <v>86</v>
      </c>
      <c r="D91" s="220"/>
      <c r="E91" s="137"/>
      <c r="F91" s="109"/>
      <c r="G91" s="210" t="s">
        <v>87</v>
      </c>
      <c r="H91" s="107"/>
      <c r="I91" s="141" t="s">
        <v>46</v>
      </c>
      <c r="J91" s="109"/>
      <c r="K91" s="109"/>
      <c r="L91" s="109"/>
      <c r="M91" s="109"/>
      <c r="N91" s="109"/>
      <c r="O91" s="182"/>
    </row>
    <row r="92" spans="2:15" ht="42.6" thickBot="1">
      <c r="B92" s="181"/>
      <c r="C92" s="276" t="s">
        <v>88</v>
      </c>
      <c r="D92" s="276"/>
      <c r="E92" s="275" t="s">
        <v>89</v>
      </c>
      <c r="F92" s="275"/>
      <c r="G92" s="221">
        <f>$G$57</f>
        <v>2023</v>
      </c>
      <c r="H92" s="222">
        <f>G92+1</f>
        <v>2024</v>
      </c>
      <c r="I92" s="222">
        <f>H92+1</f>
        <v>2025</v>
      </c>
      <c r="J92" s="222">
        <f>I92+1</f>
        <v>2026</v>
      </c>
      <c r="K92" s="222">
        <f>J92+1</f>
        <v>2027</v>
      </c>
      <c r="L92" s="222">
        <f>K92+1</f>
        <v>2028</v>
      </c>
      <c r="M92" s="223" t="s">
        <v>68</v>
      </c>
      <c r="N92" s="223" t="str">
        <f>CONCATENATE("Sum of Expenditures Prior to ",G$19)</f>
        <v>Sum of Expenditures Prior to 2023</v>
      </c>
      <c r="O92" s="182"/>
    </row>
    <row r="93" spans="2:15" ht="15" thickBot="1">
      <c r="B93" s="181"/>
      <c r="C93" s="371" t="s">
        <v>72</v>
      </c>
      <c r="D93" s="229"/>
      <c r="E93" s="135"/>
      <c r="F93" s="136"/>
      <c r="G93" s="372"/>
      <c r="H93" s="360"/>
      <c r="I93" s="362"/>
      <c r="J93" s="360"/>
      <c r="K93" s="360"/>
      <c r="L93" s="360"/>
      <c r="M93" s="360"/>
      <c r="N93" s="361"/>
      <c r="O93" s="182"/>
    </row>
    <row r="94" spans="2:15" ht="15" thickBot="1">
      <c r="B94" s="181"/>
      <c r="C94" s="371" t="s">
        <v>74</v>
      </c>
      <c r="D94" s="229"/>
      <c r="E94" s="135"/>
      <c r="F94" s="136"/>
      <c r="G94" s="372"/>
      <c r="H94" s="360"/>
      <c r="I94" s="362"/>
      <c r="J94" s="360"/>
      <c r="K94" s="360"/>
      <c r="L94" s="360"/>
      <c r="M94" s="360"/>
      <c r="N94" s="361"/>
      <c r="O94" s="182"/>
    </row>
    <row r="95" spans="2:15" ht="15" thickBot="1">
      <c r="B95" s="181"/>
      <c r="C95" s="371" t="s">
        <v>76</v>
      </c>
      <c r="D95" s="229"/>
      <c r="E95" s="135"/>
      <c r="F95" s="136"/>
      <c r="G95" s="372"/>
      <c r="H95" s="360"/>
      <c r="I95" s="362"/>
      <c r="J95" s="360"/>
      <c r="K95" s="360"/>
      <c r="L95" s="360"/>
      <c r="M95" s="360"/>
      <c r="N95" s="361"/>
      <c r="O95" s="182"/>
    </row>
    <row r="96" spans="2:15" ht="15" thickBot="1">
      <c r="B96" s="181"/>
      <c r="C96" s="373" t="s">
        <v>78</v>
      </c>
      <c r="D96" s="374"/>
      <c r="E96" s="135"/>
      <c r="F96" s="136"/>
      <c r="G96" s="372"/>
      <c r="H96" s="360"/>
      <c r="I96" s="362"/>
      <c r="J96" s="360"/>
      <c r="K96" s="360"/>
      <c r="L96" s="360"/>
      <c r="M96" s="360"/>
      <c r="N96" s="361"/>
      <c r="O96" s="182"/>
    </row>
    <row r="97" spans="2:15" ht="15" thickBot="1">
      <c r="B97" s="181"/>
      <c r="C97" s="375" t="s">
        <v>80</v>
      </c>
      <c r="D97" s="376"/>
      <c r="E97" s="135"/>
      <c r="F97" s="136"/>
      <c r="G97" s="372"/>
      <c r="H97" s="360"/>
      <c r="I97" s="362"/>
      <c r="J97" s="360"/>
      <c r="K97" s="360"/>
      <c r="L97" s="360"/>
      <c r="M97" s="360"/>
      <c r="N97" s="361"/>
      <c r="O97" s="182"/>
    </row>
    <row r="98" spans="2:15" ht="15" thickBot="1">
      <c r="B98" s="181"/>
      <c r="C98" s="373" t="s">
        <v>82</v>
      </c>
      <c r="D98" s="374"/>
      <c r="E98" s="135"/>
      <c r="F98" s="136"/>
      <c r="G98" s="372"/>
      <c r="H98" s="360"/>
      <c r="I98" s="362"/>
      <c r="J98" s="360"/>
      <c r="K98" s="360"/>
      <c r="L98" s="360"/>
      <c r="M98" s="360"/>
      <c r="N98" s="361"/>
      <c r="O98" s="182"/>
    </row>
    <row r="99" spans="2:15" ht="15" thickBot="1">
      <c r="B99" s="181"/>
      <c r="C99" s="377" t="s">
        <v>83</v>
      </c>
      <c r="D99" s="378"/>
      <c r="E99" s="135"/>
      <c r="F99" s="136"/>
      <c r="G99" s="372"/>
      <c r="H99" s="360"/>
      <c r="I99" s="362"/>
      <c r="J99" s="360"/>
      <c r="K99" s="360"/>
      <c r="L99" s="360"/>
      <c r="M99" s="360"/>
      <c r="N99" s="361"/>
      <c r="O99" s="182"/>
    </row>
    <row r="100" spans="2:15" ht="13.9" hidden="1">
      <c r="B100" s="181"/>
      <c r="C100" s="107"/>
      <c r="D100" s="107"/>
      <c r="E100" s="107"/>
      <c r="F100" s="107"/>
      <c r="G100" s="107"/>
      <c r="H100" s="107"/>
      <c r="I100" s="107"/>
      <c r="J100" s="109"/>
      <c r="K100" s="109"/>
      <c r="L100" s="109"/>
      <c r="M100" s="109"/>
      <c r="N100" s="109"/>
      <c r="O100" s="182"/>
    </row>
    <row r="101" spans="2:15" ht="14.45" hidden="1" thickBot="1">
      <c r="B101" s="181"/>
      <c r="C101" s="228" t="s">
        <v>92</v>
      </c>
      <c r="D101" s="220"/>
      <c r="E101" s="109"/>
      <c r="F101" s="109"/>
      <c r="G101" s="107"/>
      <c r="H101" s="107"/>
      <c r="I101" s="107"/>
      <c r="J101" s="109"/>
      <c r="K101" s="109"/>
      <c r="L101" s="109"/>
      <c r="M101" s="109"/>
      <c r="N101" s="109"/>
      <c r="O101" s="182"/>
    </row>
    <row r="102" spans="2:15" ht="14.45" hidden="1" thickBot="1">
      <c r="B102" s="181"/>
      <c r="C102" s="210" t="s">
        <v>86</v>
      </c>
      <c r="D102" s="220"/>
      <c r="E102" s="137"/>
      <c r="F102" s="109"/>
      <c r="G102" s="210" t="s">
        <v>87</v>
      </c>
      <c r="H102" s="107"/>
      <c r="I102" s="141" t="s">
        <v>46</v>
      </c>
      <c r="J102" s="109"/>
      <c r="K102" s="109"/>
      <c r="L102" s="109"/>
      <c r="M102" s="109"/>
      <c r="N102" s="109"/>
      <c r="O102" s="182"/>
    </row>
    <row r="103" spans="2:15" ht="42.6" hidden="1" thickBot="1">
      <c r="B103" s="181"/>
      <c r="C103" s="276" t="s">
        <v>88</v>
      </c>
      <c r="D103" s="276"/>
      <c r="E103" s="275" t="s">
        <v>89</v>
      </c>
      <c r="F103" s="275"/>
      <c r="G103" s="221">
        <f>$G$57</f>
        <v>2023</v>
      </c>
      <c r="H103" s="222">
        <f>G103+1</f>
        <v>2024</v>
      </c>
      <c r="I103" s="222">
        <f>H103+1</f>
        <v>2025</v>
      </c>
      <c r="J103" s="222">
        <f>I103+1</f>
        <v>2026</v>
      </c>
      <c r="K103" s="222"/>
      <c r="L103" s="222"/>
      <c r="M103" s="223" t="s">
        <v>68</v>
      </c>
      <c r="N103" s="223" t="str">
        <f>CONCATENATE("Sum of Expenditures Prior to ",G$19)</f>
        <v>Sum of Expenditures Prior to 2023</v>
      </c>
      <c r="O103" s="182"/>
    </row>
    <row r="104" spans="2:15" ht="15" hidden="1" thickBot="1">
      <c r="B104" s="181"/>
      <c r="C104" s="371" t="s">
        <v>72</v>
      </c>
      <c r="D104" s="229"/>
      <c r="E104" s="135"/>
      <c r="F104" s="136"/>
      <c r="G104" s="372"/>
      <c r="H104" s="360"/>
      <c r="I104" s="362"/>
      <c r="J104" s="360"/>
      <c r="K104" s="360"/>
      <c r="L104" s="360"/>
      <c r="M104" s="360"/>
      <c r="N104" s="361"/>
      <c r="O104" s="182"/>
    </row>
    <row r="105" spans="2:15" ht="15" hidden="1" thickBot="1">
      <c r="B105" s="181"/>
      <c r="C105" s="371" t="s">
        <v>74</v>
      </c>
      <c r="D105" s="229"/>
      <c r="E105" s="135"/>
      <c r="F105" s="136"/>
      <c r="G105" s="372"/>
      <c r="H105" s="360"/>
      <c r="I105" s="362"/>
      <c r="J105" s="360"/>
      <c r="K105" s="360"/>
      <c r="L105" s="360"/>
      <c r="M105" s="360"/>
      <c r="N105" s="361"/>
      <c r="O105" s="182"/>
    </row>
    <row r="106" spans="2:15" ht="15" hidden="1" thickBot="1">
      <c r="B106" s="181"/>
      <c r="C106" s="371" t="s">
        <v>76</v>
      </c>
      <c r="D106" s="229"/>
      <c r="E106" s="135"/>
      <c r="F106" s="136"/>
      <c r="G106" s="372"/>
      <c r="H106" s="360"/>
      <c r="I106" s="362"/>
      <c r="J106" s="360"/>
      <c r="K106" s="360"/>
      <c r="L106" s="360"/>
      <c r="M106" s="360"/>
      <c r="N106" s="361"/>
      <c r="O106" s="182"/>
    </row>
    <row r="107" spans="2:15" ht="15" hidden="1" thickBot="1">
      <c r="B107" s="181"/>
      <c r="C107" s="373" t="s">
        <v>78</v>
      </c>
      <c r="D107" s="374"/>
      <c r="E107" s="135"/>
      <c r="F107" s="136"/>
      <c r="G107" s="372"/>
      <c r="H107" s="360"/>
      <c r="I107" s="362"/>
      <c r="J107" s="360"/>
      <c r="K107" s="360"/>
      <c r="L107" s="360"/>
      <c r="M107" s="360"/>
      <c r="N107" s="361"/>
      <c r="O107" s="182"/>
    </row>
    <row r="108" spans="2:15" ht="15" hidden="1" thickBot="1">
      <c r="B108" s="181"/>
      <c r="C108" s="375" t="s">
        <v>80</v>
      </c>
      <c r="D108" s="376"/>
      <c r="E108" s="135"/>
      <c r="F108" s="136"/>
      <c r="G108" s="372"/>
      <c r="H108" s="360"/>
      <c r="I108" s="362"/>
      <c r="J108" s="360"/>
      <c r="K108" s="360"/>
      <c r="L108" s="360"/>
      <c r="M108" s="360"/>
      <c r="N108" s="361"/>
      <c r="O108" s="182"/>
    </row>
    <row r="109" spans="2:15" ht="15" hidden="1" thickBot="1">
      <c r="B109" s="181"/>
      <c r="C109" s="373" t="s">
        <v>82</v>
      </c>
      <c r="D109" s="374"/>
      <c r="E109" s="135"/>
      <c r="F109" s="136"/>
      <c r="G109" s="372"/>
      <c r="H109" s="360"/>
      <c r="I109" s="362"/>
      <c r="J109" s="360"/>
      <c r="K109" s="360"/>
      <c r="L109" s="360"/>
      <c r="M109" s="360"/>
      <c r="N109" s="361"/>
      <c r="O109" s="182"/>
    </row>
    <row r="110" spans="2:15" ht="15" hidden="1" thickBot="1">
      <c r="B110" s="181"/>
      <c r="C110" s="377" t="s">
        <v>83</v>
      </c>
      <c r="D110" s="378"/>
      <c r="E110" s="135"/>
      <c r="F110" s="136"/>
      <c r="G110" s="372"/>
      <c r="H110" s="360"/>
      <c r="I110" s="362"/>
      <c r="J110" s="360"/>
      <c r="K110" s="360"/>
      <c r="L110" s="360"/>
      <c r="M110" s="360"/>
      <c r="N110" s="361"/>
      <c r="O110" s="182"/>
    </row>
    <row r="111" spans="2:15" ht="13.9" hidden="1">
      <c r="B111" s="181"/>
      <c r="C111" s="107"/>
      <c r="D111" s="107"/>
      <c r="E111" s="107"/>
      <c r="F111" s="107"/>
      <c r="G111" s="107"/>
      <c r="H111" s="107"/>
      <c r="I111" s="107"/>
      <c r="J111" s="109"/>
      <c r="K111" s="109"/>
      <c r="L111" s="109"/>
      <c r="M111" s="109"/>
      <c r="N111" s="109"/>
      <c r="O111" s="182"/>
    </row>
    <row r="112" spans="2:15" ht="13.9" hidden="1" thickBot="1">
      <c r="B112" s="181"/>
      <c r="C112" s="230" t="s">
        <v>93</v>
      </c>
      <c r="D112" s="205"/>
      <c r="E112" s="104"/>
      <c r="F112" s="104"/>
      <c r="G112" s="113"/>
      <c r="H112" s="113"/>
      <c r="I112" s="113"/>
      <c r="J112" s="104"/>
      <c r="K112" s="104"/>
      <c r="L112" s="104"/>
      <c r="M112" s="104"/>
      <c r="N112" s="104"/>
      <c r="O112" s="182"/>
    </row>
    <row r="113" spans="2:15" ht="14.45" hidden="1" thickBot="1">
      <c r="B113" s="181"/>
      <c r="C113" s="231" t="s">
        <v>86</v>
      </c>
      <c r="D113" s="205"/>
      <c r="E113" s="153"/>
      <c r="F113" s="104"/>
      <c r="G113" s="210" t="s">
        <v>87</v>
      </c>
      <c r="H113" s="113"/>
      <c r="I113" s="154" t="s">
        <v>46</v>
      </c>
      <c r="J113" s="104"/>
      <c r="K113" s="104"/>
      <c r="L113" s="104"/>
      <c r="M113" s="104"/>
      <c r="N113" s="104"/>
      <c r="O113" s="182"/>
    </row>
    <row r="114" spans="2:15" ht="42.6" hidden="1" thickBot="1">
      <c r="B114" s="181"/>
      <c r="C114" s="276" t="s">
        <v>88</v>
      </c>
      <c r="D114" s="276"/>
      <c r="E114" s="275" t="s">
        <v>89</v>
      </c>
      <c r="F114" s="275"/>
      <c r="G114" s="235">
        <f>$G$57</f>
        <v>2023</v>
      </c>
      <c r="H114" s="236">
        <f>G114+1</f>
        <v>2024</v>
      </c>
      <c r="I114" s="236">
        <f>H114+1</f>
        <v>2025</v>
      </c>
      <c r="J114" s="236">
        <f>I114+1</f>
        <v>2026</v>
      </c>
      <c r="K114" s="236"/>
      <c r="L114" s="236"/>
      <c r="M114" s="237" t="s">
        <v>68</v>
      </c>
      <c r="N114" s="223" t="str">
        <f>CONCATENATE("Sum of Expenditures Prior to ",G$19)</f>
        <v>Sum of Expenditures Prior to 2023</v>
      </c>
      <c r="O114" s="182"/>
    </row>
    <row r="115" spans="2:15" ht="15" hidden="1" thickBot="1">
      <c r="B115" s="181"/>
      <c r="C115" s="232" t="s">
        <v>72</v>
      </c>
      <c r="D115" s="233"/>
      <c r="E115" s="151"/>
      <c r="F115" s="152"/>
      <c r="G115" s="372"/>
      <c r="H115" s="360"/>
      <c r="I115" s="362"/>
      <c r="J115" s="360"/>
      <c r="K115" s="360"/>
      <c r="L115" s="360"/>
      <c r="M115" s="360"/>
      <c r="N115" s="361"/>
      <c r="O115" s="182"/>
    </row>
    <row r="116" spans="2:15" ht="15" hidden="1" thickBot="1">
      <c r="B116" s="181"/>
      <c r="C116" s="232" t="s">
        <v>74</v>
      </c>
      <c r="D116" s="233"/>
      <c r="E116" s="151"/>
      <c r="F116" s="152"/>
      <c r="G116" s="372"/>
      <c r="H116" s="360"/>
      <c r="I116" s="362"/>
      <c r="J116" s="360"/>
      <c r="K116" s="360"/>
      <c r="L116" s="360"/>
      <c r="M116" s="360"/>
      <c r="N116" s="361"/>
      <c r="O116" s="182"/>
    </row>
    <row r="117" spans="2:15" ht="15" hidden="1" thickBot="1">
      <c r="B117" s="181"/>
      <c r="C117" s="232" t="s">
        <v>76</v>
      </c>
      <c r="D117" s="233"/>
      <c r="E117" s="151"/>
      <c r="F117" s="152"/>
      <c r="G117" s="372"/>
      <c r="H117" s="360"/>
      <c r="I117" s="362"/>
      <c r="J117" s="360"/>
      <c r="K117" s="360"/>
      <c r="L117" s="360"/>
      <c r="M117" s="360"/>
      <c r="N117" s="361"/>
      <c r="O117" s="182"/>
    </row>
    <row r="118" spans="2:15" ht="15" hidden="1" thickBot="1">
      <c r="B118" s="181"/>
      <c r="C118" s="279" t="s">
        <v>78</v>
      </c>
      <c r="D118" s="280"/>
      <c r="E118" s="151"/>
      <c r="F118" s="152"/>
      <c r="G118" s="372"/>
      <c r="H118" s="360"/>
      <c r="I118" s="362"/>
      <c r="J118" s="360"/>
      <c r="K118" s="360"/>
      <c r="L118" s="360"/>
      <c r="M118" s="360"/>
      <c r="N118" s="361"/>
      <c r="O118" s="182"/>
    </row>
    <row r="119" spans="2:15" ht="15" hidden="1" thickBot="1">
      <c r="B119" s="181"/>
      <c r="C119" s="277" t="s">
        <v>80</v>
      </c>
      <c r="D119" s="278"/>
      <c r="E119" s="151"/>
      <c r="F119" s="152"/>
      <c r="G119" s="372"/>
      <c r="H119" s="360"/>
      <c r="I119" s="362"/>
      <c r="J119" s="360"/>
      <c r="K119" s="360"/>
      <c r="L119" s="360"/>
      <c r="M119" s="360"/>
      <c r="N119" s="361"/>
      <c r="O119" s="182"/>
    </row>
    <row r="120" spans="2:15" ht="15" hidden="1" thickBot="1">
      <c r="B120" s="181"/>
      <c r="C120" s="279" t="s">
        <v>82</v>
      </c>
      <c r="D120" s="280"/>
      <c r="E120" s="151"/>
      <c r="F120" s="152"/>
      <c r="G120" s="372"/>
      <c r="H120" s="360"/>
      <c r="I120" s="362"/>
      <c r="J120" s="360"/>
      <c r="K120" s="360"/>
      <c r="L120" s="360"/>
      <c r="M120" s="360"/>
      <c r="N120" s="361"/>
      <c r="O120" s="182"/>
    </row>
    <row r="121" spans="2:15" ht="15" hidden="1" thickBot="1">
      <c r="B121" s="181"/>
      <c r="C121" s="281" t="s">
        <v>83</v>
      </c>
      <c r="D121" s="282"/>
      <c r="E121" s="151"/>
      <c r="F121" s="152"/>
      <c r="G121" s="372"/>
      <c r="H121" s="360"/>
      <c r="I121" s="362"/>
      <c r="J121" s="360"/>
      <c r="K121" s="360"/>
      <c r="L121" s="360"/>
      <c r="M121" s="360"/>
      <c r="N121" s="361"/>
      <c r="O121" s="182"/>
    </row>
    <row r="122" spans="2:15" ht="14.45" hidden="1">
      <c r="B122" s="181"/>
      <c r="C122" s="234"/>
      <c r="D122" s="234"/>
      <c r="E122" s="104"/>
      <c r="F122" s="104"/>
      <c r="G122" s="113"/>
      <c r="H122" s="113"/>
      <c r="I122" s="113"/>
      <c r="J122" s="104"/>
      <c r="K122" s="104"/>
      <c r="L122" s="104"/>
      <c r="M122" s="104"/>
      <c r="N122" s="104"/>
      <c r="O122" s="182"/>
    </row>
    <row r="123" spans="2:15" ht="13.9" hidden="1" thickBot="1">
      <c r="B123" s="181"/>
      <c r="C123" s="230" t="s">
        <v>94</v>
      </c>
      <c r="D123" s="205"/>
      <c r="E123" s="104"/>
      <c r="F123" s="104"/>
      <c r="G123" s="113"/>
      <c r="H123" s="113"/>
      <c r="I123" s="113"/>
      <c r="J123" s="104"/>
      <c r="K123" s="104"/>
      <c r="L123" s="104"/>
      <c r="M123" s="104"/>
      <c r="N123" s="104"/>
      <c r="O123" s="182"/>
    </row>
    <row r="124" spans="2:15" ht="14.45" hidden="1" thickBot="1">
      <c r="B124" s="181"/>
      <c r="C124" s="231" t="s">
        <v>86</v>
      </c>
      <c r="D124" s="205"/>
      <c r="E124" s="153"/>
      <c r="F124" s="104"/>
      <c r="G124" s="210" t="s">
        <v>87</v>
      </c>
      <c r="H124" s="113"/>
      <c r="I124" s="154" t="s">
        <v>46</v>
      </c>
      <c r="J124" s="104"/>
      <c r="K124" s="104"/>
      <c r="L124" s="104"/>
      <c r="M124" s="104"/>
      <c r="N124" s="104"/>
      <c r="O124" s="182"/>
    </row>
    <row r="125" spans="2:15" ht="42.6" hidden="1" thickBot="1">
      <c r="B125" s="181"/>
      <c r="C125" s="276" t="s">
        <v>88</v>
      </c>
      <c r="D125" s="276"/>
      <c r="E125" s="275" t="s">
        <v>89</v>
      </c>
      <c r="F125" s="275"/>
      <c r="G125" s="235">
        <f>$G$57</f>
        <v>2023</v>
      </c>
      <c r="H125" s="236">
        <f>G125+1</f>
        <v>2024</v>
      </c>
      <c r="I125" s="236">
        <f>H125+1</f>
        <v>2025</v>
      </c>
      <c r="J125" s="236">
        <f>I125+1</f>
        <v>2026</v>
      </c>
      <c r="K125" s="236"/>
      <c r="L125" s="236"/>
      <c r="M125" s="237" t="s">
        <v>68</v>
      </c>
      <c r="N125" s="223" t="str">
        <f>CONCATENATE("Sum of Expenditures Prior to ",G$19)</f>
        <v>Sum of Expenditures Prior to 2023</v>
      </c>
      <c r="O125" s="182"/>
    </row>
    <row r="126" spans="2:15" ht="15" hidden="1" thickBot="1">
      <c r="B126" s="181"/>
      <c r="C126" s="232" t="s">
        <v>72</v>
      </c>
      <c r="D126" s="233"/>
      <c r="E126" s="151"/>
      <c r="F126" s="152"/>
      <c r="G126" s="372"/>
      <c r="H126" s="360"/>
      <c r="I126" s="362"/>
      <c r="J126" s="360"/>
      <c r="K126" s="360"/>
      <c r="L126" s="360"/>
      <c r="M126" s="360"/>
      <c r="N126" s="361"/>
      <c r="O126" s="182"/>
    </row>
    <row r="127" spans="2:15" ht="15" hidden="1" thickBot="1">
      <c r="B127" s="181"/>
      <c r="C127" s="232" t="s">
        <v>74</v>
      </c>
      <c r="D127" s="233"/>
      <c r="E127" s="151"/>
      <c r="F127" s="152"/>
      <c r="G127" s="372"/>
      <c r="H127" s="360"/>
      <c r="I127" s="362"/>
      <c r="J127" s="360"/>
      <c r="K127" s="360"/>
      <c r="L127" s="360"/>
      <c r="M127" s="360"/>
      <c r="N127" s="361"/>
      <c r="O127" s="182"/>
    </row>
    <row r="128" spans="2:15" ht="15" hidden="1" thickBot="1">
      <c r="B128" s="181"/>
      <c r="C128" s="232" t="s">
        <v>76</v>
      </c>
      <c r="D128" s="233"/>
      <c r="E128" s="151"/>
      <c r="F128" s="152"/>
      <c r="G128" s="372"/>
      <c r="H128" s="360"/>
      <c r="I128" s="362"/>
      <c r="J128" s="360"/>
      <c r="K128" s="360"/>
      <c r="L128" s="360"/>
      <c r="M128" s="360"/>
      <c r="N128" s="361"/>
      <c r="O128" s="182"/>
    </row>
    <row r="129" spans="2:15" ht="15" hidden="1" thickBot="1">
      <c r="B129" s="181"/>
      <c r="C129" s="279" t="s">
        <v>78</v>
      </c>
      <c r="D129" s="280"/>
      <c r="E129" s="151"/>
      <c r="F129" s="152"/>
      <c r="G129" s="372"/>
      <c r="H129" s="360"/>
      <c r="I129" s="362"/>
      <c r="J129" s="360"/>
      <c r="K129" s="360"/>
      <c r="L129" s="360"/>
      <c r="M129" s="360"/>
      <c r="N129" s="361"/>
      <c r="O129" s="182"/>
    </row>
    <row r="130" spans="2:15" ht="15" hidden="1" thickBot="1">
      <c r="B130" s="181"/>
      <c r="C130" s="277" t="s">
        <v>80</v>
      </c>
      <c r="D130" s="278"/>
      <c r="E130" s="151"/>
      <c r="F130" s="152"/>
      <c r="G130" s="372"/>
      <c r="H130" s="360"/>
      <c r="I130" s="362"/>
      <c r="J130" s="360"/>
      <c r="K130" s="360"/>
      <c r="L130" s="360"/>
      <c r="M130" s="360"/>
      <c r="N130" s="361"/>
      <c r="O130" s="182"/>
    </row>
    <row r="131" spans="2:15" ht="15" hidden="1" thickBot="1">
      <c r="B131" s="181"/>
      <c r="C131" s="279" t="s">
        <v>82</v>
      </c>
      <c r="D131" s="280"/>
      <c r="E131" s="151"/>
      <c r="F131" s="152"/>
      <c r="G131" s="372"/>
      <c r="H131" s="360"/>
      <c r="I131" s="362"/>
      <c r="J131" s="360"/>
      <c r="K131" s="360"/>
      <c r="L131" s="360"/>
      <c r="M131" s="360"/>
      <c r="N131" s="361"/>
      <c r="O131" s="182"/>
    </row>
    <row r="132" spans="2:15" ht="15" hidden="1" thickBot="1">
      <c r="B132" s="181"/>
      <c r="C132" s="281" t="s">
        <v>83</v>
      </c>
      <c r="D132" s="282"/>
      <c r="E132" s="151"/>
      <c r="F132" s="152"/>
      <c r="G132" s="372"/>
      <c r="H132" s="360"/>
      <c r="I132" s="362"/>
      <c r="J132" s="360"/>
      <c r="K132" s="360"/>
      <c r="L132" s="360"/>
      <c r="M132" s="360"/>
      <c r="N132" s="361"/>
      <c r="O132" s="182"/>
    </row>
    <row r="133" spans="2:15" ht="14.45" hidden="1">
      <c r="B133" s="181"/>
      <c r="C133" s="234"/>
      <c r="D133" s="234"/>
      <c r="E133" s="104"/>
      <c r="F133" s="104"/>
      <c r="G133" s="113"/>
      <c r="H133" s="113"/>
      <c r="I133" s="113"/>
      <c r="J133" s="104"/>
      <c r="K133" s="104"/>
      <c r="L133" s="104"/>
      <c r="M133" s="104"/>
      <c r="N133" s="104"/>
      <c r="O133" s="182"/>
    </row>
    <row r="134" spans="2:15" ht="13.9" hidden="1" thickBot="1">
      <c r="B134" s="181"/>
      <c r="C134" s="230" t="s">
        <v>95</v>
      </c>
      <c r="D134" s="205"/>
      <c r="E134" s="104"/>
      <c r="F134" s="104"/>
      <c r="G134" s="113"/>
      <c r="H134" s="113"/>
      <c r="I134" s="113"/>
      <c r="J134" s="104"/>
      <c r="K134" s="104"/>
      <c r="L134" s="104"/>
      <c r="M134" s="104"/>
      <c r="N134" s="104"/>
      <c r="O134" s="182"/>
    </row>
    <row r="135" spans="2:15" ht="14.45" hidden="1" thickBot="1">
      <c r="B135" s="181"/>
      <c r="C135" s="231" t="s">
        <v>86</v>
      </c>
      <c r="D135" s="205"/>
      <c r="E135" s="153"/>
      <c r="F135" s="104"/>
      <c r="G135" s="210" t="s">
        <v>87</v>
      </c>
      <c r="H135" s="113"/>
      <c r="I135" s="154" t="s">
        <v>46</v>
      </c>
      <c r="J135" s="104"/>
      <c r="K135" s="104"/>
      <c r="L135" s="104"/>
      <c r="M135" s="104"/>
      <c r="N135" s="104"/>
      <c r="O135" s="182"/>
    </row>
    <row r="136" spans="2:15" ht="42.6" hidden="1" thickBot="1">
      <c r="B136" s="181"/>
      <c r="C136" s="276" t="s">
        <v>88</v>
      </c>
      <c r="D136" s="276"/>
      <c r="E136" s="275" t="s">
        <v>89</v>
      </c>
      <c r="F136" s="275"/>
      <c r="G136" s="235">
        <f>$G$57</f>
        <v>2023</v>
      </c>
      <c r="H136" s="236">
        <f>G136+1</f>
        <v>2024</v>
      </c>
      <c r="I136" s="236">
        <f>H136+1</f>
        <v>2025</v>
      </c>
      <c r="J136" s="236">
        <f>I136+1</f>
        <v>2026</v>
      </c>
      <c r="K136" s="236"/>
      <c r="L136" s="236"/>
      <c r="M136" s="237" t="s">
        <v>68</v>
      </c>
      <c r="N136" s="223" t="str">
        <f>CONCATENATE("Sum of Expenditures Prior to ",G$19)</f>
        <v>Sum of Expenditures Prior to 2023</v>
      </c>
      <c r="O136" s="182"/>
    </row>
    <row r="137" spans="2:15" ht="15" hidden="1" thickBot="1">
      <c r="B137" s="181"/>
      <c r="C137" s="232" t="s">
        <v>72</v>
      </c>
      <c r="D137" s="233"/>
      <c r="E137" s="151"/>
      <c r="F137" s="152"/>
      <c r="G137" s="372"/>
      <c r="H137" s="360"/>
      <c r="I137" s="362"/>
      <c r="J137" s="360"/>
      <c r="K137" s="360"/>
      <c r="L137" s="360"/>
      <c r="M137" s="360"/>
      <c r="N137" s="361"/>
      <c r="O137" s="182"/>
    </row>
    <row r="138" spans="2:15" ht="15" hidden="1" thickBot="1">
      <c r="B138" s="181"/>
      <c r="C138" s="232" t="s">
        <v>74</v>
      </c>
      <c r="D138" s="233"/>
      <c r="E138" s="151"/>
      <c r="F138" s="152"/>
      <c r="G138" s="372"/>
      <c r="H138" s="360"/>
      <c r="I138" s="362"/>
      <c r="J138" s="360"/>
      <c r="K138" s="360"/>
      <c r="L138" s="360"/>
      <c r="M138" s="360"/>
      <c r="N138" s="361"/>
      <c r="O138" s="182"/>
    </row>
    <row r="139" spans="2:15" ht="15" hidden="1" thickBot="1">
      <c r="B139" s="181"/>
      <c r="C139" s="232" t="s">
        <v>76</v>
      </c>
      <c r="D139" s="233"/>
      <c r="E139" s="151"/>
      <c r="F139" s="152"/>
      <c r="G139" s="372"/>
      <c r="H139" s="360"/>
      <c r="I139" s="362"/>
      <c r="J139" s="360"/>
      <c r="K139" s="360"/>
      <c r="L139" s="360"/>
      <c r="M139" s="360"/>
      <c r="N139" s="361"/>
      <c r="O139" s="182"/>
    </row>
    <row r="140" spans="2:15" ht="15" hidden="1" thickBot="1">
      <c r="B140" s="181"/>
      <c r="C140" s="279" t="s">
        <v>78</v>
      </c>
      <c r="D140" s="280"/>
      <c r="E140" s="151"/>
      <c r="F140" s="152"/>
      <c r="G140" s="372"/>
      <c r="H140" s="360"/>
      <c r="I140" s="362"/>
      <c r="J140" s="360"/>
      <c r="K140" s="360"/>
      <c r="L140" s="360"/>
      <c r="M140" s="360"/>
      <c r="N140" s="361"/>
      <c r="O140" s="182"/>
    </row>
    <row r="141" spans="2:15" ht="15" hidden="1" thickBot="1">
      <c r="B141" s="181"/>
      <c r="C141" s="277" t="s">
        <v>80</v>
      </c>
      <c r="D141" s="278"/>
      <c r="E141" s="151"/>
      <c r="F141" s="152"/>
      <c r="G141" s="372"/>
      <c r="H141" s="360"/>
      <c r="I141" s="362"/>
      <c r="J141" s="360"/>
      <c r="K141" s="360"/>
      <c r="L141" s="360"/>
      <c r="M141" s="360"/>
      <c r="N141" s="361"/>
      <c r="O141" s="182"/>
    </row>
    <row r="142" spans="2:15" ht="15" hidden="1" thickBot="1">
      <c r="B142" s="181"/>
      <c r="C142" s="279" t="s">
        <v>82</v>
      </c>
      <c r="D142" s="280"/>
      <c r="E142" s="151"/>
      <c r="F142" s="152"/>
      <c r="G142" s="372"/>
      <c r="H142" s="360"/>
      <c r="I142" s="362"/>
      <c r="J142" s="360"/>
      <c r="K142" s="360"/>
      <c r="L142" s="360"/>
      <c r="M142" s="360"/>
      <c r="N142" s="361"/>
      <c r="O142" s="182"/>
    </row>
    <row r="143" spans="2:15" ht="15" hidden="1" thickBot="1">
      <c r="B143" s="181"/>
      <c r="C143" s="281" t="s">
        <v>83</v>
      </c>
      <c r="D143" s="282"/>
      <c r="E143" s="151"/>
      <c r="F143" s="152"/>
      <c r="G143" s="372"/>
      <c r="H143" s="360"/>
      <c r="I143" s="362"/>
      <c r="J143" s="360"/>
      <c r="K143" s="360"/>
      <c r="L143" s="360"/>
      <c r="M143" s="360"/>
      <c r="N143" s="361"/>
      <c r="O143" s="182"/>
    </row>
    <row r="144" spans="2:15" ht="15" thickBot="1">
      <c r="B144" s="187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88"/>
    </row>
    <row r="145" spans="3:9" ht="12.75" customHeight="1" thickBot="1" thickTop="1">
      <c r="C145" s="97"/>
      <c r="D145" s="97"/>
      <c r="E145" s="97"/>
      <c r="F145" s="97"/>
      <c r="G145" s="97"/>
      <c r="H145" s="97"/>
      <c r="I145" s="97"/>
    </row>
    <row r="146" spans="2:15" ht="18" thickTop="1">
      <c r="B146" s="179"/>
      <c r="C146" s="114" t="s">
        <v>96</v>
      </c>
      <c r="D146" s="115"/>
      <c r="E146" s="115"/>
      <c r="F146" s="115"/>
      <c r="G146" s="115"/>
      <c r="H146" s="115"/>
      <c r="I146" s="115"/>
      <c r="J146" s="103"/>
      <c r="K146" s="103"/>
      <c r="L146" s="103"/>
      <c r="M146" s="103"/>
      <c r="N146" s="103"/>
      <c r="O146" s="180"/>
    </row>
    <row r="147" spans="2:15" ht="11.25" customHeight="1">
      <c r="B147" s="181"/>
      <c r="C147" s="117"/>
      <c r="D147" s="113"/>
      <c r="E147" s="113"/>
      <c r="F147" s="113"/>
      <c r="G147" s="113"/>
      <c r="H147" s="113"/>
      <c r="I147" s="113"/>
      <c r="J147" s="104"/>
      <c r="K147" s="104"/>
      <c r="L147" s="104"/>
      <c r="M147" s="104"/>
      <c r="N147" s="104"/>
      <c r="O147" s="182"/>
    </row>
    <row r="148" spans="2:17" ht="46.5" customHeight="1">
      <c r="B148" s="181"/>
      <c r="C148" s="288" t="s">
        <v>97</v>
      </c>
      <c r="D148" s="288"/>
      <c r="E148" s="288"/>
      <c r="F148" s="288"/>
      <c r="G148" s="288"/>
      <c r="H148" s="288"/>
      <c r="I148" s="288"/>
      <c r="J148" s="288"/>
      <c r="K148" s="288"/>
      <c r="L148" s="288"/>
      <c r="M148" s="288"/>
      <c r="N148" s="159"/>
      <c r="O148" s="194"/>
      <c r="P148" s="195"/>
      <c r="Q148" s="195"/>
    </row>
    <row r="149" spans="2:17" ht="12.75" customHeight="1">
      <c r="B149" s="181"/>
      <c r="C149" s="288" t="s">
        <v>98</v>
      </c>
      <c r="D149" s="288"/>
      <c r="E149" s="288"/>
      <c r="F149" s="288"/>
      <c r="G149" s="288"/>
      <c r="H149" s="288"/>
      <c r="I149" s="288"/>
      <c r="J149" s="288"/>
      <c r="K149" s="288"/>
      <c r="L149" s="288"/>
      <c r="M149" s="288"/>
      <c r="N149" s="159"/>
      <c r="O149" s="194"/>
      <c r="P149" s="195"/>
      <c r="Q149" s="195"/>
    </row>
    <row r="150" spans="2:15" ht="14.45" thickBot="1">
      <c r="B150" s="181"/>
      <c r="C150" s="107"/>
      <c r="D150" s="107"/>
      <c r="E150" s="107"/>
      <c r="F150" s="107"/>
      <c r="G150" s="107"/>
      <c r="H150" s="107"/>
      <c r="I150" s="107"/>
      <c r="J150" s="109"/>
      <c r="K150" s="109"/>
      <c r="L150" s="109"/>
      <c r="M150" s="109"/>
      <c r="N150" s="109"/>
      <c r="O150" s="182"/>
    </row>
    <row r="151" spans="2:15" ht="14.45" thickBot="1">
      <c r="B151" s="181"/>
      <c r="C151" s="210" t="s">
        <v>99</v>
      </c>
      <c r="D151" s="107"/>
      <c r="E151" s="107"/>
      <c r="F151" s="142" t="s">
        <v>100</v>
      </c>
      <c r="G151" s="107"/>
      <c r="H151" s="107"/>
      <c r="I151" s="107"/>
      <c r="J151" s="109"/>
      <c r="K151" s="109"/>
      <c r="L151" s="109"/>
      <c r="M151" s="109"/>
      <c r="N151" s="109"/>
      <c r="O151" s="182"/>
    </row>
    <row r="152" spans="2:15" ht="14.45" thickBot="1">
      <c r="B152" s="181"/>
      <c r="C152" s="210" t="s">
        <v>101</v>
      </c>
      <c r="D152" s="107"/>
      <c r="E152" s="107"/>
      <c r="F152" s="142" t="s">
        <v>100</v>
      </c>
      <c r="G152" s="107"/>
      <c r="H152" s="107"/>
      <c r="I152" s="107"/>
      <c r="J152" s="109"/>
      <c r="K152" s="109"/>
      <c r="L152" s="109"/>
      <c r="M152" s="109"/>
      <c r="N152" s="109"/>
      <c r="O152" s="182"/>
    </row>
    <row r="153" spans="2:15" ht="14.25" customHeight="1">
      <c r="B153" s="181"/>
      <c r="C153" s="107"/>
      <c r="D153" s="107"/>
      <c r="E153" s="107"/>
      <c r="F153" s="107"/>
      <c r="G153" s="107"/>
      <c r="H153" s="107"/>
      <c r="I153" s="107"/>
      <c r="J153" s="109"/>
      <c r="K153" s="109"/>
      <c r="L153" s="109"/>
      <c r="M153" s="109"/>
      <c r="N153" s="109"/>
      <c r="O153" s="182"/>
    </row>
    <row r="154" spans="2:15" ht="14.25" customHeight="1">
      <c r="B154" s="181"/>
      <c r="C154" s="107"/>
      <c r="D154" s="107"/>
      <c r="E154" s="107"/>
      <c r="F154" s="107"/>
      <c r="G154" s="107"/>
      <c r="H154" s="107"/>
      <c r="I154" s="107"/>
      <c r="J154" s="241" t="s">
        <v>102</v>
      </c>
      <c r="K154" s="241"/>
      <c r="L154" s="241"/>
      <c r="M154" s="109"/>
      <c r="N154" s="109"/>
      <c r="O154" s="182"/>
    </row>
    <row r="155" spans="2:15" ht="14.45">
      <c r="B155" s="181"/>
      <c r="C155" s="297" t="s">
        <v>86</v>
      </c>
      <c r="D155" s="297" t="s">
        <v>66</v>
      </c>
      <c r="E155" s="305" t="s">
        <v>103</v>
      </c>
      <c r="F155" s="305"/>
      <c r="G155" s="238">
        <f>G81</f>
        <v>2023</v>
      </c>
      <c r="H155" s="239" t="str">
        <f>IF(OR(G19=2013,G19=2015,G19=2017,G19=2019),G19+1,"NA")</f>
        <v>NA</v>
      </c>
      <c r="I155" s="239"/>
      <c r="J155" s="241" t="s">
        <v>104</v>
      </c>
      <c r="K155" s="241"/>
      <c r="L155" s="241"/>
      <c r="M155" s="109"/>
      <c r="N155" s="109"/>
      <c r="O155" s="182"/>
    </row>
    <row r="156" spans="2:15" ht="29.45" thickBot="1">
      <c r="B156" s="181"/>
      <c r="C156" s="275"/>
      <c r="D156" s="275"/>
      <c r="E156" s="306"/>
      <c r="F156" s="306"/>
      <c r="G156" s="240" t="s">
        <v>105</v>
      </c>
      <c r="H156" s="240" t="str">
        <f>IF(H155="NA"," ","Allocation Change")</f>
        <v xml:space="preserve"> </v>
      </c>
      <c r="I156" s="240"/>
      <c r="J156" s="242" t="s">
        <v>106</v>
      </c>
      <c r="K156" s="242"/>
      <c r="L156" s="242"/>
      <c r="M156" s="109"/>
      <c r="N156" s="109"/>
      <c r="O156" s="182"/>
    </row>
    <row r="157" spans="2:15" ht="14.45" thickBot="1">
      <c r="B157" s="181"/>
      <c r="C157" s="137"/>
      <c r="D157" s="141" t="s">
        <v>46</v>
      </c>
      <c r="E157" s="135"/>
      <c r="F157" s="136"/>
      <c r="G157" s="144"/>
      <c r="H157" s="144"/>
      <c r="I157" s="256"/>
      <c r="J157" s="144"/>
      <c r="K157" s="242"/>
      <c r="L157" s="242"/>
      <c r="M157" s="109"/>
      <c r="N157" s="109"/>
      <c r="O157" s="182"/>
    </row>
    <row r="158" spans="2:15" ht="14.45" thickBot="1">
      <c r="B158" s="181"/>
      <c r="C158" s="137"/>
      <c r="D158" s="141" t="s">
        <v>46</v>
      </c>
      <c r="E158" s="143"/>
      <c r="F158" s="136"/>
      <c r="G158" s="144"/>
      <c r="H158" s="144"/>
      <c r="I158" s="256"/>
      <c r="J158" s="144"/>
      <c r="K158" s="242"/>
      <c r="L158" s="242"/>
      <c r="M158" s="109"/>
      <c r="N158" s="109"/>
      <c r="O158" s="182"/>
    </row>
    <row r="159" spans="2:15" ht="14.45" hidden="1" thickBot="1">
      <c r="B159" s="181"/>
      <c r="C159" s="137"/>
      <c r="D159" s="141" t="s">
        <v>46</v>
      </c>
      <c r="E159" s="143"/>
      <c r="F159" s="136"/>
      <c r="G159" s="144"/>
      <c r="H159" s="144"/>
      <c r="I159" s="144"/>
      <c r="J159" s="144"/>
      <c r="K159" s="247"/>
      <c r="L159" s="247"/>
      <c r="M159" s="109"/>
      <c r="N159" s="109"/>
      <c r="O159" s="182"/>
    </row>
    <row r="160" spans="2:15" ht="14.45" hidden="1" thickBot="1">
      <c r="B160" s="181"/>
      <c r="C160" s="137"/>
      <c r="D160" s="141" t="s">
        <v>46</v>
      </c>
      <c r="E160" s="143"/>
      <c r="F160" s="136"/>
      <c r="G160" s="144"/>
      <c r="H160" s="144"/>
      <c r="I160" s="144"/>
      <c r="J160" s="144"/>
      <c r="K160" s="247"/>
      <c r="L160" s="247"/>
      <c r="M160" s="109"/>
      <c r="N160" s="109"/>
      <c r="O160" s="182"/>
    </row>
    <row r="161" spans="2:15" ht="14.45" hidden="1" thickBot="1">
      <c r="B161" s="181"/>
      <c r="C161" s="137"/>
      <c r="D161" s="141" t="s">
        <v>46</v>
      </c>
      <c r="E161" s="143"/>
      <c r="F161" s="136"/>
      <c r="G161" s="144"/>
      <c r="H161" s="144"/>
      <c r="I161" s="144"/>
      <c r="J161" s="144"/>
      <c r="K161" s="247"/>
      <c r="L161" s="247"/>
      <c r="M161" s="109"/>
      <c r="N161" s="109"/>
      <c r="O161" s="182"/>
    </row>
    <row r="162" spans="2:15" ht="14.45" hidden="1" thickBot="1">
      <c r="B162" s="181"/>
      <c r="C162" s="137"/>
      <c r="D162" s="141" t="s">
        <v>46</v>
      </c>
      <c r="E162" s="143"/>
      <c r="F162" s="136"/>
      <c r="G162" s="144"/>
      <c r="H162" s="144"/>
      <c r="I162" s="144"/>
      <c r="J162" s="144"/>
      <c r="K162" s="247"/>
      <c r="L162" s="247"/>
      <c r="M162" s="109"/>
      <c r="N162" s="109"/>
      <c r="O162" s="182"/>
    </row>
    <row r="163" spans="2:15" ht="13.9" thickBot="1">
      <c r="B163" s="187"/>
      <c r="C163" s="111"/>
      <c r="D163" s="111"/>
      <c r="E163" s="111"/>
      <c r="F163" s="111"/>
      <c r="G163" s="111"/>
      <c r="H163" s="111"/>
      <c r="I163" s="111"/>
      <c r="J163" s="112"/>
      <c r="K163" s="112"/>
      <c r="L163" s="112"/>
      <c r="M163" s="112"/>
      <c r="N163" s="112"/>
      <c r="O163" s="188"/>
    </row>
    <row r="164" spans="3:9" ht="18.6" thickBot="1" thickTop="1">
      <c r="C164" s="98"/>
      <c r="D164" s="97"/>
      <c r="E164" s="97"/>
      <c r="F164" s="97"/>
      <c r="G164" s="97"/>
      <c r="H164" s="97"/>
      <c r="I164" s="97"/>
    </row>
    <row r="165" spans="2:15" ht="18.6" thickBot="1" thickTop="1">
      <c r="B165" s="179"/>
      <c r="C165" s="114" t="s">
        <v>107</v>
      </c>
      <c r="D165" s="115"/>
      <c r="E165" s="115"/>
      <c r="F165" s="115"/>
      <c r="G165" s="115"/>
      <c r="H165" s="115"/>
      <c r="I165" s="115"/>
      <c r="J165" s="103"/>
      <c r="K165" s="103"/>
      <c r="L165" s="103"/>
      <c r="M165" s="103"/>
      <c r="N165" s="103"/>
      <c r="O165" s="180"/>
    </row>
    <row r="166" spans="2:15" ht="15" customHeight="1" thickBot="1">
      <c r="B166" s="181"/>
      <c r="C166" s="210" t="s">
        <v>108</v>
      </c>
      <c r="D166" s="113"/>
      <c r="E166" s="113"/>
      <c r="F166" s="142" t="s">
        <v>51</v>
      </c>
      <c r="G166" s="113"/>
      <c r="H166" s="113"/>
      <c r="I166" s="113"/>
      <c r="J166" s="104"/>
      <c r="K166" s="104"/>
      <c r="L166" s="104"/>
      <c r="M166" s="104"/>
      <c r="N166" s="104"/>
      <c r="O166" s="182"/>
    </row>
    <row r="167" spans="2:15" ht="15" customHeight="1" thickBot="1">
      <c r="B167" s="181"/>
      <c r="C167" s="210" t="s">
        <v>109</v>
      </c>
      <c r="D167" s="107"/>
      <c r="E167" s="107"/>
      <c r="F167" s="142" t="s">
        <v>51</v>
      </c>
      <c r="G167" s="113"/>
      <c r="H167" s="113"/>
      <c r="I167" s="113"/>
      <c r="J167" s="104"/>
      <c r="K167" s="104"/>
      <c r="L167" s="104"/>
      <c r="M167" s="104"/>
      <c r="N167" s="104"/>
      <c r="O167" s="182"/>
    </row>
    <row r="168" spans="2:15" ht="15" customHeight="1" thickBot="1">
      <c r="B168" s="181"/>
      <c r="C168" s="210" t="s">
        <v>110</v>
      </c>
      <c r="D168" s="107"/>
      <c r="E168" s="107"/>
      <c r="F168" s="142" t="s">
        <v>51</v>
      </c>
      <c r="G168" s="113"/>
      <c r="H168" s="113"/>
      <c r="I168" s="113"/>
      <c r="J168" s="104"/>
      <c r="K168" s="104"/>
      <c r="L168" s="104"/>
      <c r="M168" s="104"/>
      <c r="N168" s="104"/>
      <c r="O168" s="182"/>
    </row>
    <row r="169" spans="2:15" ht="15" customHeight="1" thickBot="1">
      <c r="B169" s="181"/>
      <c r="C169" s="210" t="s">
        <v>111</v>
      </c>
      <c r="D169" s="107"/>
      <c r="E169" s="107"/>
      <c r="F169" s="142" t="s">
        <v>51</v>
      </c>
      <c r="G169" s="113"/>
      <c r="H169" s="113"/>
      <c r="I169" s="113"/>
      <c r="J169" s="104"/>
      <c r="K169" s="104"/>
      <c r="L169" s="104"/>
      <c r="M169" s="104"/>
      <c r="N169" s="104"/>
      <c r="O169" s="182"/>
    </row>
    <row r="170" spans="2:15" ht="15" customHeight="1" thickBot="1">
      <c r="B170" s="181"/>
      <c r="C170" s="210" t="s">
        <v>112</v>
      </c>
      <c r="D170" s="107"/>
      <c r="E170" s="107"/>
      <c r="F170" s="166" t="s">
        <v>51</v>
      </c>
      <c r="G170" s="113"/>
      <c r="H170" s="113"/>
      <c r="I170" s="113"/>
      <c r="J170" s="104"/>
      <c r="K170" s="104"/>
      <c r="L170" s="104"/>
      <c r="M170" s="104"/>
      <c r="N170" s="104"/>
      <c r="O170" s="182"/>
    </row>
    <row r="171" spans="2:15" ht="15" customHeight="1" thickBot="1">
      <c r="B171" s="181"/>
      <c r="C171" s="210" t="s">
        <v>113</v>
      </c>
      <c r="D171" s="113"/>
      <c r="E171" s="113"/>
      <c r="F171" s="308" t="s">
        <v>114</v>
      </c>
      <c r="G171" s="309"/>
      <c r="H171" s="309"/>
      <c r="I171" s="309"/>
      <c r="J171" s="309"/>
      <c r="K171" s="309"/>
      <c r="L171" s="309"/>
      <c r="M171" s="309"/>
      <c r="N171" s="310"/>
      <c r="O171" s="182"/>
    </row>
    <row r="172" spans="2:15" ht="15" customHeight="1">
      <c r="B172" s="181"/>
      <c r="C172" s="117"/>
      <c r="D172" s="113"/>
      <c r="E172" s="113"/>
      <c r="F172" s="113"/>
      <c r="G172" s="113"/>
      <c r="H172" s="113"/>
      <c r="I172" s="113"/>
      <c r="J172" s="104"/>
      <c r="K172" s="104"/>
      <c r="L172" s="104"/>
      <c r="M172" s="104"/>
      <c r="N172" s="104"/>
      <c r="O172" s="182"/>
    </row>
    <row r="173" spans="2:15" ht="135.75" customHeight="1" thickBot="1">
      <c r="B173" s="181"/>
      <c r="C173" s="288" t="s">
        <v>115</v>
      </c>
      <c r="D173" s="288"/>
      <c r="E173" s="288"/>
      <c r="F173" s="288"/>
      <c r="G173" s="288"/>
      <c r="H173" s="288"/>
      <c r="I173" s="288"/>
      <c r="J173" s="288"/>
      <c r="K173" s="288"/>
      <c r="L173" s="288"/>
      <c r="M173" s="288"/>
      <c r="N173" s="159"/>
      <c r="O173" s="194"/>
    </row>
    <row r="174" spans="2:15" ht="34.5" customHeight="1" thickBot="1">
      <c r="B174" s="181"/>
      <c r="C174" s="311" t="s">
        <v>116</v>
      </c>
      <c r="D174" s="312"/>
      <c r="E174" s="312"/>
      <c r="F174" s="312"/>
      <c r="G174" s="312"/>
      <c r="H174" s="312"/>
      <c r="I174" s="312"/>
      <c r="J174" s="312"/>
      <c r="K174" s="312"/>
      <c r="L174" s="312"/>
      <c r="M174" s="312"/>
      <c r="N174" s="313"/>
      <c r="O174" s="194"/>
    </row>
    <row r="175" spans="2:15" ht="34.5" customHeight="1" thickBot="1">
      <c r="B175" s="181"/>
      <c r="C175" s="314" t="s">
        <v>117</v>
      </c>
      <c r="D175" s="315"/>
      <c r="E175" s="315"/>
      <c r="F175" s="315"/>
      <c r="G175" s="315"/>
      <c r="H175" s="315"/>
      <c r="I175" s="315"/>
      <c r="J175" s="315"/>
      <c r="K175" s="315"/>
      <c r="L175" s="315"/>
      <c r="M175" s="315"/>
      <c r="N175" s="316"/>
      <c r="O175" s="194"/>
    </row>
    <row r="176" spans="2:15" ht="34.5" customHeight="1" thickBot="1">
      <c r="B176" s="181"/>
      <c r="C176" s="314" t="s">
        <v>118</v>
      </c>
      <c r="D176" s="315"/>
      <c r="E176" s="315"/>
      <c r="F176" s="315"/>
      <c r="G176" s="315"/>
      <c r="H176" s="315"/>
      <c r="I176" s="315"/>
      <c r="J176" s="315"/>
      <c r="K176" s="315"/>
      <c r="L176" s="315"/>
      <c r="M176" s="315"/>
      <c r="N176" s="316"/>
      <c r="O176" s="194"/>
    </row>
    <row r="177" spans="2:15" ht="34.5" customHeight="1" thickBot="1">
      <c r="B177" s="181"/>
      <c r="C177" s="314" t="s">
        <v>119</v>
      </c>
      <c r="D177" s="315"/>
      <c r="E177" s="315"/>
      <c r="F177" s="315"/>
      <c r="G177" s="315"/>
      <c r="H177" s="315"/>
      <c r="I177" s="315"/>
      <c r="J177" s="315"/>
      <c r="K177" s="315"/>
      <c r="L177" s="315"/>
      <c r="M177" s="315"/>
      <c r="N177" s="316"/>
      <c r="O177" s="194"/>
    </row>
    <row r="178" spans="2:15" ht="19.5" customHeight="1">
      <c r="B178" s="181"/>
      <c r="C178" s="117"/>
      <c r="D178" s="113"/>
      <c r="E178" s="113"/>
      <c r="F178" s="113"/>
      <c r="G178" s="113"/>
      <c r="H178" s="113"/>
      <c r="I178" s="113"/>
      <c r="J178" s="104"/>
      <c r="K178" s="104"/>
      <c r="L178" s="104"/>
      <c r="M178" s="104"/>
      <c r="N178" s="104"/>
      <c r="O178" s="182"/>
    </row>
    <row r="179" spans="2:15" ht="18.75" customHeight="1">
      <c r="B179" s="181"/>
      <c r="C179" s="288" t="s">
        <v>120</v>
      </c>
      <c r="D179" s="288"/>
      <c r="E179" s="288"/>
      <c r="F179" s="288"/>
      <c r="G179" s="288"/>
      <c r="H179" s="288"/>
      <c r="I179" s="288"/>
      <c r="J179" s="288"/>
      <c r="K179" s="288"/>
      <c r="L179" s="288"/>
      <c r="M179" s="288"/>
      <c r="N179" s="104"/>
      <c r="O179" s="182"/>
    </row>
    <row r="180" spans="2:15" ht="14.45" thickBot="1">
      <c r="B180" s="187"/>
      <c r="C180" s="122"/>
      <c r="D180" s="122"/>
      <c r="E180" s="122"/>
      <c r="F180" s="122"/>
      <c r="G180" s="122"/>
      <c r="H180" s="122"/>
      <c r="I180" s="122"/>
      <c r="J180" s="123"/>
      <c r="K180" s="123"/>
      <c r="L180" s="123"/>
      <c r="M180" s="123"/>
      <c r="N180" s="123"/>
      <c r="O180" s="188"/>
    </row>
    <row r="181" spans="3:9" ht="13.9" thickTop="1">
      <c r="C181" s="97"/>
      <c r="D181" s="97"/>
      <c r="E181" s="97"/>
      <c r="F181" s="97"/>
      <c r="G181" s="97"/>
      <c r="H181" s="97"/>
      <c r="I181" s="97"/>
    </row>
    <row r="182" spans="3:9" ht="12.75">
      <c r="C182" s="97"/>
      <c r="D182" s="97"/>
      <c r="E182" s="97"/>
      <c r="F182" s="97"/>
      <c r="G182" s="97"/>
      <c r="H182" s="97"/>
      <c r="I182" s="97"/>
    </row>
    <row r="183" spans="3:9" ht="12.75">
      <c r="C183" s="97"/>
      <c r="D183" s="97"/>
      <c r="E183" s="97"/>
      <c r="F183" s="97"/>
      <c r="G183" s="97"/>
      <c r="H183" s="97"/>
      <c r="I183" s="97"/>
    </row>
    <row r="184" spans="3:9" ht="12.75">
      <c r="C184" s="97"/>
      <c r="D184" s="97"/>
      <c r="E184" s="97"/>
      <c r="F184" s="97"/>
      <c r="G184" s="97"/>
      <c r="H184" s="97"/>
      <c r="I184" s="97"/>
    </row>
    <row r="185" spans="3:9" ht="12.75">
      <c r="C185" s="97"/>
      <c r="D185" s="97"/>
      <c r="E185" s="97"/>
      <c r="F185" s="97"/>
      <c r="G185" s="97"/>
      <c r="H185" s="97"/>
      <c r="I185" s="97"/>
    </row>
    <row r="186" spans="3:9" ht="12.75">
      <c r="C186" s="97"/>
      <c r="D186" s="97"/>
      <c r="E186" s="97"/>
      <c r="F186" s="97"/>
      <c r="G186" s="97"/>
      <c r="H186" s="97"/>
      <c r="I186" s="97"/>
    </row>
    <row r="187" spans="3:9" ht="12.75">
      <c r="C187" s="97"/>
      <c r="D187" s="97"/>
      <c r="E187" s="97"/>
      <c r="F187" s="97"/>
      <c r="G187" s="97"/>
      <c r="H187" s="97"/>
      <c r="I187" s="97"/>
    </row>
    <row r="188" spans="3:9" ht="12.75">
      <c r="C188" s="97"/>
      <c r="D188" s="97"/>
      <c r="E188" s="97"/>
      <c r="F188" s="97"/>
      <c r="G188" s="97"/>
      <c r="H188" s="97"/>
      <c r="I188" s="97"/>
    </row>
    <row r="189" spans="3:9" ht="12.75">
      <c r="C189" s="97"/>
      <c r="D189" s="97"/>
      <c r="E189" s="97"/>
      <c r="F189" s="97"/>
      <c r="G189" s="97"/>
      <c r="H189" s="97"/>
      <c r="I189" s="97"/>
    </row>
    <row r="190" spans="3:9" ht="12.75">
      <c r="C190" s="97"/>
      <c r="D190" s="97"/>
      <c r="E190" s="97"/>
      <c r="F190" s="97"/>
      <c r="G190" s="97"/>
      <c r="H190" s="97"/>
      <c r="I190" s="97"/>
    </row>
    <row r="191" spans="3:9" ht="12.75">
      <c r="C191" s="97"/>
      <c r="D191" s="97"/>
      <c r="E191" s="97"/>
      <c r="F191" s="97"/>
      <c r="G191" s="97"/>
      <c r="H191" s="97"/>
      <c r="I191" s="97"/>
    </row>
    <row r="192" spans="3:9" ht="12.75">
      <c r="C192" s="97"/>
      <c r="D192" s="97"/>
      <c r="E192" s="97"/>
      <c r="F192" s="97"/>
      <c r="G192" s="97"/>
      <c r="H192" s="97"/>
      <c r="I192" s="97"/>
    </row>
    <row r="193" spans="3:9" ht="12.75">
      <c r="C193" s="97"/>
      <c r="D193" s="97"/>
      <c r="E193" s="97"/>
      <c r="F193" s="97"/>
      <c r="G193" s="97"/>
      <c r="H193" s="97"/>
      <c r="I193" s="97"/>
    </row>
    <row r="194" spans="3:9" ht="12.75">
      <c r="C194" s="97"/>
      <c r="D194" s="97"/>
      <c r="E194" s="97"/>
      <c r="F194" s="97"/>
      <c r="G194" s="97"/>
      <c r="H194" s="97"/>
      <c r="I194" s="97"/>
    </row>
    <row r="195" spans="3:17" ht="12.75">
      <c r="C195" s="197" t="s">
        <v>121</v>
      </c>
      <c r="D195" s="198"/>
      <c r="E195" s="198"/>
      <c r="F195" s="198"/>
      <c r="G195" s="198"/>
      <c r="H195" s="198"/>
      <c r="I195" s="198"/>
      <c r="J195" s="199"/>
      <c r="K195" s="199"/>
      <c r="L195" s="199"/>
      <c r="M195" s="199"/>
      <c r="N195" s="199"/>
      <c r="O195" s="199"/>
      <c r="P195" s="199"/>
      <c r="Q195" s="199"/>
    </row>
    <row r="196" spans="3:17" ht="12.75">
      <c r="C196" s="198" t="str">
        <f>IF(F167="N","The transaction is not backed by new revenue. ","The transaction is backed by new revenue. ")</f>
        <v xml:space="preserve">The transaction is not backed by new revenue. </v>
      </c>
      <c r="D196" s="198"/>
      <c r="E196" s="198"/>
      <c r="F196" s="198"/>
      <c r="G196" s="198"/>
      <c r="H196" s="198"/>
      <c r="I196" s="198"/>
      <c r="J196" s="199"/>
      <c r="K196" s="199"/>
      <c r="L196" s="199"/>
      <c r="M196" s="199"/>
      <c r="N196" s="199"/>
      <c r="O196" s="199"/>
      <c r="P196" s="199"/>
      <c r="Q196" s="199"/>
    </row>
    <row r="197" spans="3:17" ht="12.75">
      <c r="C197" s="197" t="str">
        <f>IF(F167="N","",IF(F168="N","The new revenue does not include grant revenue. ","The new revenue includes grant revenue. "))</f>
        <v/>
      </c>
      <c r="D197" s="198"/>
      <c r="E197" s="198"/>
      <c r="F197" s="198"/>
      <c r="G197" s="198"/>
      <c r="H197" s="198"/>
      <c r="I197" s="198"/>
      <c r="J197" s="199"/>
      <c r="K197" s="199"/>
      <c r="L197" s="199"/>
      <c r="M197" s="199"/>
      <c r="N197" s="199"/>
      <c r="O197" s="199"/>
      <c r="P197" s="199"/>
      <c r="Q197" s="199"/>
    </row>
    <row r="198" spans="3:17" ht="12.75">
      <c r="C198" s="197" t="str">
        <f>IF(F167="N"," ",IF(F168="N"," ",IF(F169="N","The grant has not been awarded. ","The grant has been awarded. ")))</f>
        <v xml:space="preserve"> </v>
      </c>
      <c r="D198" s="198"/>
      <c r="E198" s="198"/>
      <c r="F198" s="198"/>
      <c r="G198" s="198"/>
      <c r="H198" s="198"/>
      <c r="I198" s="198"/>
      <c r="J198" s="199"/>
      <c r="K198" s="199"/>
      <c r="L198" s="199"/>
      <c r="M198" s="199"/>
      <c r="N198" s="199"/>
      <c r="O198" s="199"/>
      <c r="P198" s="199"/>
      <c r="Q198" s="199"/>
    </row>
    <row r="199" spans="3:17" ht="12.75">
      <c r="C199" s="198" t="str">
        <f>IF(F167="N"," ",IF(F170="N","The new revenue has not been received. ","The new revenue has been received. "))</f>
        <v xml:space="preserve"> </v>
      </c>
      <c r="D199" s="198"/>
      <c r="E199" s="198"/>
      <c r="F199" s="198"/>
      <c r="G199" s="198"/>
      <c r="H199" s="198"/>
      <c r="I199" s="198"/>
      <c r="J199" s="199"/>
      <c r="K199" s="199"/>
      <c r="L199" s="199"/>
      <c r="M199" s="199"/>
      <c r="N199" s="199"/>
      <c r="O199" s="199"/>
      <c r="P199" s="199"/>
      <c r="Q199" s="199"/>
    </row>
    <row r="200" spans="3:17" ht="12.75">
      <c r="C200" s="257" t="str">
        <f>IF(F167="N"," ",IF(F170="N",F171," "))</f>
        <v xml:space="preserve"> </v>
      </c>
      <c r="D200" s="198"/>
      <c r="E200" s="198"/>
      <c r="F200" s="198"/>
      <c r="G200" s="198"/>
      <c r="H200" s="198"/>
      <c r="I200" s="198"/>
      <c r="J200" s="199"/>
      <c r="K200" s="199"/>
      <c r="L200" s="199"/>
      <c r="M200" s="199"/>
      <c r="N200" s="199"/>
      <c r="O200" s="199"/>
      <c r="P200" s="199"/>
      <c r="Q200" s="199"/>
    </row>
    <row r="201" spans="3:17" ht="12.75">
      <c r="C201" s="197" t="s">
        <v>122</v>
      </c>
      <c r="D201" s="198"/>
      <c r="E201" s="198"/>
      <c r="F201" s="198"/>
      <c r="G201" s="198"/>
      <c r="H201" s="198"/>
      <c r="I201" s="198"/>
      <c r="J201" s="199"/>
      <c r="K201" s="199"/>
      <c r="L201" s="199"/>
      <c r="M201" s="199"/>
      <c r="N201" s="199"/>
      <c r="O201" s="199"/>
      <c r="P201" s="199"/>
      <c r="Q201" s="199"/>
    </row>
    <row r="202" spans="3:17" ht="11.25" customHeight="1">
      <c r="C202" s="307"/>
      <c r="D202" s="307"/>
      <c r="E202" s="307"/>
      <c r="F202" s="307"/>
      <c r="G202" s="307"/>
      <c r="H202" s="307"/>
      <c r="I202" s="307"/>
      <c r="J202" s="307"/>
      <c r="K202" s="307"/>
      <c r="L202" s="307"/>
      <c r="M202" s="307"/>
      <c r="N202" s="307"/>
      <c r="O202" s="307"/>
      <c r="P202" s="307"/>
      <c r="Q202" s="307"/>
    </row>
    <row r="203" spans="3:17" ht="12.75">
      <c r="C203" s="198"/>
      <c r="D203" s="198"/>
      <c r="E203" s="198"/>
      <c r="F203" s="198"/>
      <c r="G203" s="198"/>
      <c r="H203" s="198"/>
      <c r="I203" s="198"/>
      <c r="J203" s="199"/>
      <c r="K203" s="199"/>
      <c r="L203" s="199"/>
      <c r="M203" s="199"/>
      <c r="N203" s="199"/>
      <c r="O203" s="199"/>
      <c r="P203" s="199"/>
      <c r="Q203" s="199"/>
    </row>
    <row r="204" spans="3:17" ht="12.75">
      <c r="C204" s="200">
        <f>G29</f>
        <v>0</v>
      </c>
      <c r="D204" s="197" t="s">
        <v>100</v>
      </c>
      <c r="E204" s="198" t="str">
        <f>IF(D52="Y",CONCATENATE(F52," in fund balance is being used to cover indicated expenditures.  "),"")</f>
        <v/>
      </c>
      <c r="F204" s="198"/>
      <c r="G204" s="198"/>
      <c r="H204" s="198"/>
      <c r="I204" s="198"/>
      <c r="J204" s="199"/>
      <c r="K204" s="199"/>
      <c r="L204" s="199"/>
      <c r="M204" s="199"/>
      <c r="N204" s="199"/>
      <c r="O204" s="199"/>
      <c r="P204" s="199"/>
      <c r="Q204" s="199"/>
    </row>
    <row r="205" spans="3:17" ht="12.75">
      <c r="C205" s="200">
        <f>H29</f>
        <v>0</v>
      </c>
      <c r="D205" s="197" t="s">
        <v>51</v>
      </c>
      <c r="E205" s="198" t="str">
        <f>IF(D54="Y",CONCATENATE(F54," in reallocated grant funding is being used to cover indicated expenditures."),"")</f>
        <v/>
      </c>
      <c r="F205" s="198"/>
      <c r="G205" s="198"/>
      <c r="H205" s="198"/>
      <c r="I205" s="198"/>
      <c r="J205" s="199"/>
      <c r="K205" s="199"/>
      <c r="L205" s="199"/>
      <c r="M205" s="199"/>
      <c r="N205" s="199"/>
      <c r="O205" s="199"/>
      <c r="P205" s="199"/>
      <c r="Q205" s="199"/>
    </row>
    <row r="206" spans="3:17" ht="12.75">
      <c r="C206" s="200">
        <f>I29</f>
        <v>0</v>
      </c>
      <c r="D206" s="198"/>
      <c r="E206" s="198"/>
      <c r="F206" s="198"/>
      <c r="G206" s="198"/>
      <c r="H206" s="198"/>
      <c r="I206" s="198"/>
      <c r="J206" s="199"/>
      <c r="K206" s="199"/>
      <c r="L206" s="199"/>
      <c r="M206" s="199"/>
      <c r="N206" s="199"/>
      <c r="O206" s="199"/>
      <c r="P206" s="199"/>
      <c r="Q206" s="199"/>
    </row>
    <row r="207" spans="3:17" ht="12.75">
      <c r="C207" s="200">
        <f>I30</f>
        <v>0</v>
      </c>
      <c r="D207" s="198"/>
      <c r="E207" s="198"/>
      <c r="F207" s="198"/>
      <c r="G207" s="198"/>
      <c r="H207" s="198"/>
      <c r="I207" s="198"/>
      <c r="J207" s="199"/>
      <c r="K207" s="199"/>
      <c r="L207" s="199"/>
      <c r="M207" s="199"/>
      <c r="N207" s="199"/>
      <c r="O207" s="199"/>
      <c r="P207" s="199"/>
      <c r="Q207" s="199"/>
    </row>
    <row r="208" spans="3:17" ht="12.75">
      <c r="C208" s="200">
        <f>G30</f>
        <v>0</v>
      </c>
      <c r="D208" s="198"/>
      <c r="E208" s="198"/>
      <c r="F208" s="198"/>
      <c r="G208" s="198"/>
      <c r="H208" s="198"/>
      <c r="I208" s="198"/>
      <c r="J208" s="199"/>
      <c r="K208" s="199"/>
      <c r="L208" s="199"/>
      <c r="M208" s="199"/>
      <c r="N208" s="199"/>
      <c r="O208" s="199"/>
      <c r="P208" s="199"/>
      <c r="Q208" s="199"/>
    </row>
    <row r="209" spans="3:17" ht="12.75">
      <c r="C209" s="200">
        <f>H30</f>
        <v>0</v>
      </c>
      <c r="D209" s="198"/>
      <c r="E209" s="198"/>
      <c r="F209" s="198"/>
      <c r="G209" s="198"/>
      <c r="H209" s="198"/>
      <c r="I209" s="198"/>
      <c r="J209" s="199"/>
      <c r="K209" s="199"/>
      <c r="L209" s="199"/>
      <c r="M209" s="199"/>
      <c r="N209" s="199"/>
      <c r="O209" s="199"/>
      <c r="P209" s="199"/>
      <c r="Q209" s="199"/>
    </row>
    <row r="210" spans="3:17" ht="12.75">
      <c r="C210" s="200" t="str">
        <f>I31</f>
        <v>NA</v>
      </c>
      <c r="D210" s="198"/>
      <c r="E210" s="198"/>
      <c r="F210" s="198"/>
      <c r="G210" s="198"/>
      <c r="H210" s="198"/>
      <c r="I210" s="198"/>
      <c r="J210" s="199"/>
      <c r="K210" s="199"/>
      <c r="L210" s="199"/>
      <c r="M210" s="199"/>
      <c r="N210" s="199"/>
      <c r="O210" s="199"/>
      <c r="P210" s="199"/>
      <c r="Q210" s="199"/>
    </row>
    <row r="211" spans="3:17" ht="12.75">
      <c r="C211" s="200" t="str">
        <f>J31</f>
        <v xml:space="preserve"> </v>
      </c>
      <c r="D211" s="198"/>
      <c r="E211" s="198"/>
      <c r="F211" s="198"/>
      <c r="G211" s="198"/>
      <c r="H211" s="198"/>
      <c r="I211" s="198"/>
      <c r="J211" s="199"/>
      <c r="K211" s="199"/>
      <c r="L211" s="199"/>
      <c r="M211" s="199"/>
      <c r="N211" s="199"/>
      <c r="O211" s="199"/>
      <c r="P211" s="199"/>
      <c r="Q211" s="199"/>
    </row>
    <row r="212" spans="3:17" ht="12.75">
      <c r="C212" s="201"/>
      <c r="D212" s="197">
        <v>300</v>
      </c>
      <c r="E212" s="198"/>
      <c r="F212" s="198"/>
      <c r="G212" s="198"/>
      <c r="H212" s="198"/>
      <c r="I212" s="198"/>
      <c r="J212" s="199"/>
      <c r="K212" s="199"/>
      <c r="L212" s="199"/>
      <c r="M212" s="199"/>
      <c r="N212" s="199"/>
      <c r="O212" s="199"/>
      <c r="P212" s="199"/>
      <c r="Q212" s="199"/>
    </row>
    <row r="213" spans="3:17" ht="12.75">
      <c r="C213" s="200"/>
      <c r="D213" s="197" t="s">
        <v>32</v>
      </c>
      <c r="E213" s="198"/>
      <c r="F213" s="198"/>
      <c r="G213" s="198"/>
      <c r="H213" s="198"/>
      <c r="I213" s="198"/>
      <c r="J213" s="199"/>
      <c r="K213" s="199"/>
      <c r="L213" s="199"/>
      <c r="M213" s="199"/>
      <c r="N213" s="199"/>
      <c r="O213" s="199"/>
      <c r="P213" s="199"/>
      <c r="Q213" s="199"/>
    </row>
    <row r="214" spans="3:9" ht="12.75">
      <c r="C214" s="196"/>
      <c r="D214" s="97"/>
      <c r="E214" s="97"/>
      <c r="F214" s="97"/>
      <c r="G214" s="97"/>
      <c r="H214" s="97"/>
      <c r="I214" s="97"/>
    </row>
    <row r="215" spans="3:9" ht="12.75">
      <c r="C215" s="196"/>
      <c r="D215" s="97"/>
      <c r="E215" s="97"/>
      <c r="F215" s="97"/>
      <c r="G215" s="97"/>
      <c r="H215" s="97"/>
      <c r="I215" s="97"/>
    </row>
    <row r="216" spans="3:9" ht="12.75">
      <c r="C216" s="196"/>
      <c r="D216" s="97"/>
      <c r="E216" s="97"/>
      <c r="F216" s="97"/>
      <c r="G216" s="97"/>
      <c r="H216" s="97"/>
      <c r="I216" s="97"/>
    </row>
    <row r="217" spans="3:9" ht="12.75">
      <c r="C217" s="196"/>
      <c r="D217" s="97"/>
      <c r="E217" s="97"/>
      <c r="F217" s="97"/>
      <c r="G217" s="97"/>
      <c r="H217" s="97"/>
      <c r="I217" s="97"/>
    </row>
    <row r="218" spans="3:9" ht="12.75">
      <c r="C218" s="196"/>
      <c r="D218" s="97"/>
      <c r="E218" s="97"/>
      <c r="F218" s="97"/>
      <c r="G218" s="97"/>
      <c r="H218" s="97"/>
      <c r="I218" s="97"/>
    </row>
    <row r="219" spans="3:9" ht="12.75">
      <c r="C219" s="196"/>
      <c r="D219" s="97"/>
      <c r="E219" s="97"/>
      <c r="F219" s="97"/>
      <c r="G219" s="97"/>
      <c r="H219" s="97"/>
      <c r="I219" s="97"/>
    </row>
    <row r="220" spans="3:9" ht="12.75">
      <c r="C220" s="97"/>
      <c r="D220" s="97"/>
      <c r="E220" s="97"/>
      <c r="F220" s="97"/>
      <c r="G220" s="97"/>
      <c r="H220" s="97"/>
      <c r="I220" s="97"/>
    </row>
    <row r="221" spans="3:9" ht="12.75">
      <c r="C221" s="97"/>
      <c r="D221" s="97"/>
      <c r="E221" s="97"/>
      <c r="F221" s="97"/>
      <c r="G221" s="97"/>
      <c r="H221" s="97"/>
      <c r="I221" s="97"/>
    </row>
    <row r="222" spans="3:9" ht="12.75">
      <c r="C222" s="97"/>
      <c r="D222" s="97"/>
      <c r="E222" s="97"/>
      <c r="F222" s="97"/>
      <c r="G222" s="97"/>
      <c r="H222" s="97"/>
      <c r="I222" s="97"/>
    </row>
    <row r="223" spans="3:9" ht="12.75">
      <c r="C223" s="97"/>
      <c r="D223" s="97"/>
      <c r="E223" s="97"/>
      <c r="F223" s="97"/>
      <c r="G223" s="97"/>
      <c r="H223" s="97"/>
      <c r="I223" s="97"/>
    </row>
    <row r="224" spans="3:9" ht="12.75">
      <c r="C224" s="97"/>
      <c r="D224" s="97"/>
      <c r="E224" s="97"/>
      <c r="F224" s="97"/>
      <c r="G224" s="97"/>
      <c r="H224" s="97"/>
      <c r="I224" s="97"/>
    </row>
    <row r="225" spans="3:9" ht="12.75">
      <c r="C225" s="97"/>
      <c r="D225" s="97"/>
      <c r="E225" s="97"/>
      <c r="F225" s="97"/>
      <c r="G225" s="97"/>
      <c r="H225" s="97"/>
      <c r="I225" s="97"/>
    </row>
    <row r="226" spans="3:9" ht="12.75">
      <c r="C226" s="97"/>
      <c r="D226" s="97"/>
      <c r="E226" s="97"/>
      <c r="F226" s="97"/>
      <c r="G226" s="97"/>
      <c r="H226" s="97"/>
      <c r="I226" s="97"/>
    </row>
    <row r="227" spans="3:9" ht="12.75">
      <c r="C227" s="97"/>
      <c r="D227" s="97"/>
      <c r="E227" s="97"/>
      <c r="F227" s="97"/>
      <c r="G227" s="97"/>
      <c r="H227" s="97"/>
      <c r="I227" s="97"/>
    </row>
    <row r="228" spans="3:9" ht="12.75">
      <c r="C228" s="97"/>
      <c r="D228" s="97"/>
      <c r="E228" s="97"/>
      <c r="F228" s="97"/>
      <c r="G228" s="97"/>
      <c r="H228" s="97"/>
      <c r="I228" s="97"/>
    </row>
    <row r="229" spans="3:9" ht="12.75">
      <c r="C229" s="97"/>
      <c r="D229" s="97"/>
      <c r="E229" s="97"/>
      <c r="F229" s="97"/>
      <c r="G229" s="97"/>
      <c r="H229" s="97"/>
      <c r="I229" s="97"/>
    </row>
    <row r="230" spans="3:9" ht="12.75">
      <c r="C230" s="97"/>
      <c r="D230" s="97"/>
      <c r="E230" s="97"/>
      <c r="F230" s="97"/>
      <c r="G230" s="97"/>
      <c r="H230" s="97"/>
      <c r="I230" s="97"/>
    </row>
    <row r="231" spans="3:9" ht="12.75">
      <c r="C231" s="97"/>
      <c r="D231" s="97"/>
      <c r="E231" s="97"/>
      <c r="F231" s="97"/>
      <c r="G231" s="97"/>
      <c r="H231" s="97"/>
      <c r="I231" s="97"/>
    </row>
    <row r="232" spans="3:9" ht="12.75">
      <c r="C232" s="97"/>
      <c r="D232" s="97"/>
      <c r="E232" s="97"/>
      <c r="F232" s="97"/>
      <c r="G232" s="97"/>
      <c r="H232" s="97"/>
      <c r="I232" s="97"/>
    </row>
    <row r="233" spans="3:9" ht="12.75">
      <c r="C233" s="97"/>
      <c r="D233" s="97"/>
      <c r="E233" s="97"/>
      <c r="F233" s="97"/>
      <c r="G233" s="97"/>
      <c r="H233" s="97"/>
      <c r="I233" s="97"/>
    </row>
    <row r="234" spans="3:9" ht="12.75">
      <c r="C234" s="97"/>
      <c r="D234" s="97"/>
      <c r="E234" s="97"/>
      <c r="F234" s="97"/>
      <c r="G234" s="97"/>
      <c r="H234" s="97"/>
      <c r="I234" s="97"/>
    </row>
    <row r="235" spans="3:9" ht="12.75">
      <c r="C235" s="97"/>
      <c r="D235" s="97"/>
      <c r="E235" s="97"/>
      <c r="F235" s="97"/>
      <c r="G235" s="97"/>
      <c r="H235" s="97"/>
      <c r="I235" s="97"/>
    </row>
    <row r="236" spans="3:9" ht="12.75">
      <c r="C236" s="97"/>
      <c r="D236" s="97"/>
      <c r="E236" s="97"/>
      <c r="F236" s="97"/>
      <c r="G236" s="97"/>
      <c r="H236" s="97"/>
      <c r="I236" s="97"/>
    </row>
    <row r="237" spans="3:9" ht="12.75">
      <c r="C237" s="97"/>
      <c r="D237" s="97"/>
      <c r="E237" s="97"/>
      <c r="F237" s="97"/>
      <c r="G237" s="97"/>
      <c r="H237" s="97"/>
      <c r="I237" s="97"/>
    </row>
    <row r="238" spans="3:9" ht="12.75">
      <c r="C238" s="97"/>
      <c r="D238" s="97"/>
      <c r="E238" s="97"/>
      <c r="F238" s="97"/>
      <c r="G238" s="97"/>
      <c r="H238" s="97"/>
      <c r="I238" s="97"/>
    </row>
    <row r="239" spans="3:9" ht="12.75">
      <c r="C239" s="97"/>
      <c r="D239" s="97"/>
      <c r="E239" s="97"/>
      <c r="F239" s="97"/>
      <c r="G239" s="97"/>
      <c r="H239" s="97"/>
      <c r="I239" s="97"/>
    </row>
    <row r="240" spans="3:9" ht="12.75">
      <c r="C240" s="97"/>
      <c r="D240" s="97"/>
      <c r="E240" s="97"/>
      <c r="F240" s="97"/>
      <c r="G240" s="97"/>
      <c r="H240" s="97"/>
      <c r="I240" s="97"/>
    </row>
    <row r="241" spans="3:9" ht="12.75">
      <c r="C241" s="97"/>
      <c r="D241" s="97"/>
      <c r="E241" s="97"/>
      <c r="F241" s="97"/>
      <c r="G241" s="97"/>
      <c r="H241" s="97"/>
      <c r="I241" s="97"/>
    </row>
    <row r="242" spans="3:9" ht="12.75">
      <c r="C242" s="97"/>
      <c r="D242" s="97"/>
      <c r="E242" s="97"/>
      <c r="F242" s="97"/>
      <c r="G242" s="97"/>
      <c r="H242" s="97"/>
      <c r="I242" s="97"/>
    </row>
    <row r="243" spans="3:9" ht="12.75">
      <c r="C243" s="97"/>
      <c r="D243" s="97"/>
      <c r="E243" s="97"/>
      <c r="F243" s="97"/>
      <c r="G243" s="97"/>
      <c r="H243" s="97"/>
      <c r="I243" s="97"/>
    </row>
    <row r="244" spans="3:9" ht="12.75">
      <c r="C244" s="97"/>
      <c r="D244" s="97"/>
      <c r="E244" s="97"/>
      <c r="F244" s="97"/>
      <c r="G244" s="97"/>
      <c r="H244" s="97"/>
      <c r="I244" s="97"/>
    </row>
    <row r="245" spans="3:9" ht="12.75">
      <c r="C245" s="97"/>
      <c r="D245" s="97"/>
      <c r="E245" s="97"/>
      <c r="F245" s="97"/>
      <c r="G245" s="97"/>
      <c r="H245" s="97"/>
      <c r="I245" s="97"/>
    </row>
    <row r="246" spans="3:9" ht="12.75">
      <c r="C246" s="97"/>
      <c r="D246" s="97"/>
      <c r="E246" s="97"/>
      <c r="F246" s="97"/>
      <c r="G246" s="97"/>
      <c r="H246" s="97"/>
      <c r="I246" s="97"/>
    </row>
    <row r="247" spans="3:9" ht="12.75">
      <c r="C247" s="97"/>
      <c r="D247" s="97"/>
      <c r="E247" s="97"/>
      <c r="F247" s="97"/>
      <c r="G247" s="97"/>
      <c r="H247" s="97"/>
      <c r="I247" s="97"/>
    </row>
    <row r="248" spans="3:9" ht="12.75">
      <c r="C248" s="97"/>
      <c r="D248" s="97"/>
      <c r="E248" s="97"/>
      <c r="F248" s="97"/>
      <c r="G248" s="97"/>
      <c r="H248" s="97"/>
      <c r="I248" s="97"/>
    </row>
    <row r="249" spans="3:9" ht="12.75">
      <c r="C249" s="97"/>
      <c r="D249" s="97"/>
      <c r="E249" s="97"/>
      <c r="F249" s="97"/>
      <c r="G249" s="97"/>
      <c r="H249" s="97"/>
      <c r="I249" s="97"/>
    </row>
    <row r="250" spans="3:9" ht="12.75">
      <c r="C250" s="97"/>
      <c r="D250" s="97"/>
      <c r="E250" s="97"/>
      <c r="F250" s="97"/>
      <c r="G250" s="97"/>
      <c r="H250" s="97"/>
      <c r="I250" s="97"/>
    </row>
    <row r="251" spans="3:9" ht="12.75">
      <c r="C251" s="97"/>
      <c r="D251" s="97"/>
      <c r="E251" s="97"/>
      <c r="F251" s="97"/>
      <c r="G251" s="97"/>
      <c r="H251" s="97"/>
      <c r="I251" s="97"/>
    </row>
    <row r="252" spans="3:9" ht="12.75">
      <c r="C252" s="97"/>
      <c r="D252" s="97"/>
      <c r="E252" s="97"/>
      <c r="F252" s="97"/>
      <c r="G252" s="97"/>
      <c r="H252" s="97"/>
      <c r="I252" s="97"/>
    </row>
    <row r="253" spans="3:9" ht="12.75">
      <c r="C253" s="97"/>
      <c r="D253" s="97"/>
      <c r="E253" s="97"/>
      <c r="F253" s="97"/>
      <c r="G253" s="97"/>
      <c r="H253" s="97"/>
      <c r="I253" s="97"/>
    </row>
    <row r="254" spans="3:9" ht="12.75">
      <c r="C254" s="97"/>
      <c r="D254" s="97"/>
      <c r="E254" s="97"/>
      <c r="F254" s="97"/>
      <c r="G254" s="97"/>
      <c r="H254" s="97"/>
      <c r="I254" s="97"/>
    </row>
    <row r="255" spans="3:9" ht="12.75">
      <c r="C255" s="97"/>
      <c r="D255" s="97"/>
      <c r="E255" s="97"/>
      <c r="F255" s="97"/>
      <c r="G255" s="97"/>
      <c r="H255" s="97"/>
      <c r="I255" s="97"/>
    </row>
    <row r="256" spans="3:9" ht="12.75">
      <c r="C256" s="97"/>
      <c r="D256" s="97"/>
      <c r="E256" s="97"/>
      <c r="F256" s="97"/>
      <c r="G256" s="97"/>
      <c r="H256" s="97"/>
      <c r="I256" s="97"/>
    </row>
    <row r="257" spans="3:9" ht="12.75">
      <c r="C257" s="97"/>
      <c r="D257" s="97"/>
      <c r="E257" s="97"/>
      <c r="F257" s="97"/>
      <c r="G257" s="97"/>
      <c r="H257" s="97"/>
      <c r="I257" s="97"/>
    </row>
    <row r="258" spans="3:9" ht="12.75">
      <c r="C258" s="97"/>
      <c r="D258" s="97"/>
      <c r="E258" s="97"/>
      <c r="F258" s="97"/>
      <c r="G258" s="97"/>
      <c r="H258" s="97"/>
      <c r="I258" s="97"/>
    </row>
    <row r="259" spans="3:9" ht="12.75">
      <c r="C259" s="97"/>
      <c r="D259" s="97"/>
      <c r="E259" s="97"/>
      <c r="F259" s="97"/>
      <c r="G259" s="97"/>
      <c r="H259" s="97"/>
      <c r="I259" s="97"/>
    </row>
    <row r="260" spans="3:9" ht="12.75">
      <c r="C260" s="97"/>
      <c r="D260" s="97"/>
      <c r="E260" s="97"/>
      <c r="F260" s="97"/>
      <c r="G260" s="97"/>
      <c r="H260" s="97"/>
      <c r="I260" s="97"/>
    </row>
    <row r="261" spans="3:9" ht="12.75">
      <c r="C261" s="97"/>
      <c r="D261" s="97"/>
      <c r="E261" s="97"/>
      <c r="F261" s="97"/>
      <c r="G261" s="97"/>
      <c r="H261" s="97"/>
      <c r="I261" s="97"/>
    </row>
    <row r="262" spans="3:9" ht="12.75">
      <c r="C262" s="97"/>
      <c r="D262" s="97"/>
      <c r="E262" s="97"/>
      <c r="F262" s="97"/>
      <c r="G262" s="97"/>
      <c r="H262" s="97"/>
      <c r="I262" s="97"/>
    </row>
    <row r="263" spans="3:9" ht="12.75">
      <c r="C263" s="97"/>
      <c r="D263" s="97"/>
      <c r="E263" s="97"/>
      <c r="F263" s="97"/>
      <c r="G263" s="97"/>
      <c r="H263" s="97"/>
      <c r="I263" s="97"/>
    </row>
    <row r="264" spans="3:9" ht="12.75">
      <c r="C264" s="97"/>
      <c r="D264" s="97"/>
      <c r="E264" s="97"/>
      <c r="F264" s="97"/>
      <c r="G264" s="97"/>
      <c r="H264" s="97"/>
      <c r="I264" s="97"/>
    </row>
    <row r="265" spans="3:9" ht="12.75">
      <c r="C265" s="97"/>
      <c r="D265" s="97"/>
      <c r="E265" s="97"/>
      <c r="F265" s="97"/>
      <c r="G265" s="97"/>
      <c r="H265" s="97"/>
      <c r="I265" s="97"/>
    </row>
    <row r="266" spans="3:9" ht="12.75">
      <c r="C266" s="97"/>
      <c r="D266" s="97"/>
      <c r="E266" s="97"/>
      <c r="F266" s="97"/>
      <c r="G266" s="97"/>
      <c r="H266" s="97"/>
      <c r="I266" s="97"/>
    </row>
    <row r="267" spans="3:9" ht="12.75">
      <c r="C267" s="97"/>
      <c r="D267" s="97"/>
      <c r="E267" s="97"/>
      <c r="F267" s="97"/>
      <c r="G267" s="97"/>
      <c r="H267" s="97"/>
      <c r="I267" s="97"/>
    </row>
    <row r="268" spans="3:9" ht="12.75">
      <c r="C268" s="97"/>
      <c r="D268" s="97"/>
      <c r="E268" s="97"/>
      <c r="F268" s="97"/>
      <c r="G268" s="97"/>
      <c r="H268" s="97"/>
      <c r="I268" s="97"/>
    </row>
    <row r="269" spans="3:9" ht="12.75">
      <c r="C269" s="97"/>
      <c r="D269" s="97"/>
      <c r="E269" s="97"/>
      <c r="F269" s="97"/>
      <c r="G269" s="97"/>
      <c r="H269" s="97"/>
      <c r="I269" s="97"/>
    </row>
    <row r="270" spans="3:9" ht="12.75">
      <c r="C270" s="97"/>
      <c r="D270" s="97"/>
      <c r="E270" s="97"/>
      <c r="F270" s="97"/>
      <c r="G270" s="97"/>
      <c r="H270" s="97"/>
      <c r="I270" s="97"/>
    </row>
    <row r="271" spans="3:9" ht="12.75">
      <c r="C271" s="97"/>
      <c r="D271" s="97"/>
      <c r="E271" s="97"/>
      <c r="F271" s="97"/>
      <c r="G271" s="97"/>
      <c r="H271" s="97"/>
      <c r="I271" s="97"/>
    </row>
    <row r="272" spans="3:9" ht="12.75">
      <c r="C272" s="97"/>
      <c r="D272" s="97"/>
      <c r="E272" s="97"/>
      <c r="F272" s="97"/>
      <c r="G272" s="97"/>
      <c r="H272" s="97"/>
      <c r="I272" s="97"/>
    </row>
    <row r="273" spans="3:9" ht="12.75">
      <c r="C273" s="97"/>
      <c r="D273" s="97"/>
      <c r="E273" s="97"/>
      <c r="F273" s="97"/>
      <c r="G273" s="97"/>
      <c r="H273" s="97"/>
      <c r="I273" s="97"/>
    </row>
    <row r="274" spans="3:9" ht="12.75">
      <c r="C274" s="97"/>
      <c r="D274" s="97"/>
      <c r="E274" s="97"/>
      <c r="F274" s="97"/>
      <c r="G274" s="97"/>
      <c r="H274" s="97"/>
      <c r="I274" s="97"/>
    </row>
    <row r="275" spans="3:9" ht="12.75">
      <c r="C275" s="97"/>
      <c r="D275" s="97"/>
      <c r="E275" s="97"/>
      <c r="F275" s="97"/>
      <c r="G275" s="97"/>
      <c r="H275" s="97"/>
      <c r="I275" s="97"/>
    </row>
    <row r="276" spans="3:9" ht="12.75">
      <c r="C276" s="97"/>
      <c r="D276" s="97"/>
      <c r="E276" s="97"/>
      <c r="F276" s="97"/>
      <c r="G276" s="97"/>
      <c r="H276" s="97"/>
      <c r="I276" s="97"/>
    </row>
    <row r="277" spans="3:9" ht="12.75">
      <c r="C277" s="97"/>
      <c r="D277" s="97"/>
      <c r="E277" s="97"/>
      <c r="F277" s="97"/>
      <c r="G277" s="97"/>
      <c r="H277" s="97"/>
      <c r="I277" s="97"/>
    </row>
    <row r="278" spans="3:9" ht="12.75">
      <c r="C278" s="97"/>
      <c r="D278" s="97"/>
      <c r="E278" s="97"/>
      <c r="F278" s="97"/>
      <c r="G278" s="97"/>
      <c r="H278" s="97"/>
      <c r="I278" s="97"/>
    </row>
    <row r="279" spans="3:9" ht="12.75">
      <c r="C279" s="97"/>
      <c r="D279" s="97"/>
      <c r="E279" s="97"/>
      <c r="F279" s="97"/>
      <c r="G279" s="97"/>
      <c r="H279" s="97"/>
      <c r="I279" s="97"/>
    </row>
    <row r="280" spans="3:9" ht="12.75">
      <c r="C280" s="97"/>
      <c r="D280" s="97"/>
      <c r="E280" s="97"/>
      <c r="F280" s="97"/>
      <c r="G280" s="97"/>
      <c r="H280" s="97"/>
      <c r="I280" s="97"/>
    </row>
    <row r="281" spans="3:9" ht="12.75">
      <c r="C281" s="97"/>
      <c r="D281" s="97"/>
      <c r="E281" s="97"/>
      <c r="F281" s="97"/>
      <c r="G281" s="97"/>
      <c r="H281" s="97"/>
      <c r="I281" s="97"/>
    </row>
    <row r="282" spans="3:9" ht="12.75">
      <c r="C282" s="97"/>
      <c r="D282" s="97"/>
      <c r="E282" s="97"/>
      <c r="F282" s="97"/>
      <c r="G282" s="97"/>
      <c r="H282" s="97"/>
      <c r="I282" s="97"/>
    </row>
    <row r="283" spans="3:9" ht="12.75">
      <c r="C283" s="97"/>
      <c r="D283" s="97"/>
      <c r="E283" s="97"/>
      <c r="F283" s="97"/>
      <c r="G283" s="97"/>
      <c r="H283" s="97"/>
      <c r="I283" s="97"/>
    </row>
    <row r="284" spans="3:9" ht="12.75">
      <c r="C284" s="97"/>
      <c r="D284" s="97"/>
      <c r="E284" s="97"/>
      <c r="F284" s="97"/>
      <c r="G284" s="97"/>
      <c r="H284" s="97"/>
      <c r="I284" s="97"/>
    </row>
    <row r="285" spans="3:9" ht="12.75">
      <c r="C285" s="97"/>
      <c r="D285" s="97"/>
      <c r="E285" s="97"/>
      <c r="F285" s="97"/>
      <c r="G285" s="97"/>
      <c r="H285" s="97"/>
      <c r="I285" s="97"/>
    </row>
    <row r="286" spans="3:9" ht="12.75">
      <c r="C286" s="97"/>
      <c r="D286" s="97"/>
      <c r="E286" s="97"/>
      <c r="F286" s="97"/>
      <c r="G286" s="97"/>
      <c r="H286" s="97"/>
      <c r="I286" s="97"/>
    </row>
    <row r="287" spans="3:9" ht="12.75">
      <c r="C287" s="97"/>
      <c r="D287" s="97"/>
      <c r="E287" s="97"/>
      <c r="F287" s="97"/>
      <c r="G287" s="97"/>
      <c r="H287" s="97"/>
      <c r="I287" s="97"/>
    </row>
    <row r="288" spans="3:9" ht="12.75">
      <c r="C288" s="97"/>
      <c r="D288" s="97"/>
      <c r="E288" s="97"/>
      <c r="F288" s="97"/>
      <c r="G288" s="97"/>
      <c r="H288" s="97"/>
      <c r="I288" s="97"/>
    </row>
    <row r="289" spans="3:9" ht="12.75">
      <c r="C289" s="97"/>
      <c r="D289" s="97"/>
      <c r="E289" s="97"/>
      <c r="F289" s="97"/>
      <c r="G289" s="97"/>
      <c r="H289" s="97"/>
      <c r="I289" s="97"/>
    </row>
    <row r="290" spans="3:9" ht="12.75">
      <c r="C290" s="97"/>
      <c r="D290" s="97"/>
      <c r="E290" s="97"/>
      <c r="F290" s="97"/>
      <c r="G290" s="97"/>
      <c r="H290" s="97"/>
      <c r="I290" s="97"/>
    </row>
    <row r="291" spans="3:9" ht="12.75">
      <c r="C291" s="97"/>
      <c r="D291" s="97"/>
      <c r="E291" s="97"/>
      <c r="F291" s="97"/>
      <c r="G291" s="97"/>
      <c r="H291" s="97"/>
      <c r="I291" s="97"/>
    </row>
    <row r="292" spans="3:9" ht="12.75">
      <c r="C292" s="97"/>
      <c r="D292" s="97"/>
      <c r="E292" s="97"/>
      <c r="F292" s="97"/>
      <c r="G292" s="97"/>
      <c r="H292" s="97"/>
      <c r="I292" s="97"/>
    </row>
    <row r="293" spans="3:9" ht="12.75">
      <c r="C293" s="97"/>
      <c r="D293" s="97"/>
      <c r="E293" s="97"/>
      <c r="F293" s="97"/>
      <c r="G293" s="97"/>
      <c r="H293" s="97"/>
      <c r="I293" s="97"/>
    </row>
    <row r="294" spans="3:9" ht="12.75">
      <c r="C294" s="97"/>
      <c r="D294" s="97"/>
      <c r="E294" s="97"/>
      <c r="F294" s="97"/>
      <c r="G294" s="97"/>
      <c r="H294" s="97"/>
      <c r="I294" s="97"/>
    </row>
    <row r="295" spans="3:9" ht="12.75">
      <c r="C295" s="97"/>
      <c r="D295" s="97"/>
      <c r="E295" s="97"/>
      <c r="F295" s="97"/>
      <c r="G295" s="97"/>
      <c r="H295" s="97"/>
      <c r="I295" s="97"/>
    </row>
    <row r="296" spans="3:9" ht="12.75">
      <c r="C296" s="97"/>
      <c r="D296" s="97"/>
      <c r="E296" s="97"/>
      <c r="F296" s="97"/>
      <c r="G296" s="97"/>
      <c r="H296" s="97"/>
      <c r="I296" s="97"/>
    </row>
    <row r="297" spans="3:9" ht="12.75">
      <c r="C297" s="97"/>
      <c r="D297" s="97"/>
      <c r="E297" s="97"/>
      <c r="F297" s="97"/>
      <c r="G297" s="97"/>
      <c r="H297" s="97"/>
      <c r="I297" s="97"/>
    </row>
    <row r="298" spans="3:9" ht="12.75">
      <c r="C298" s="97"/>
      <c r="D298" s="97"/>
      <c r="E298" s="97"/>
      <c r="F298" s="97"/>
      <c r="G298" s="97"/>
      <c r="H298" s="97"/>
      <c r="I298" s="97"/>
    </row>
    <row r="299" spans="3:9" ht="12.75">
      <c r="C299" s="97"/>
      <c r="D299" s="97"/>
      <c r="E299" s="97"/>
      <c r="F299" s="97"/>
      <c r="G299" s="97"/>
      <c r="H299" s="97"/>
      <c r="I299" s="97"/>
    </row>
    <row r="300" spans="3:9" ht="12.75">
      <c r="C300" s="97"/>
      <c r="D300" s="97"/>
      <c r="E300" s="97"/>
      <c r="F300" s="97"/>
      <c r="G300" s="97"/>
      <c r="H300" s="97"/>
      <c r="I300" s="97"/>
    </row>
    <row r="301" spans="3:9" ht="12.75">
      <c r="C301" s="97"/>
      <c r="D301" s="97"/>
      <c r="E301" s="97"/>
      <c r="F301" s="97"/>
      <c r="G301" s="97"/>
      <c r="H301" s="97"/>
      <c r="I301" s="97"/>
    </row>
    <row r="302" spans="3:9" ht="12.75">
      <c r="C302" s="97"/>
      <c r="D302" s="97"/>
      <c r="E302" s="97"/>
      <c r="F302" s="97"/>
      <c r="G302" s="97"/>
      <c r="H302" s="97"/>
      <c r="I302" s="97"/>
    </row>
    <row r="303" spans="3:9" ht="12.75">
      <c r="C303" s="97"/>
      <c r="D303" s="97"/>
      <c r="E303" s="97"/>
      <c r="F303" s="97"/>
      <c r="G303" s="97"/>
      <c r="H303" s="97"/>
      <c r="I303" s="97"/>
    </row>
    <row r="304" spans="3:9" ht="12.75">
      <c r="C304" s="97"/>
      <c r="D304" s="97"/>
      <c r="E304" s="97"/>
      <c r="F304" s="97"/>
      <c r="G304" s="97"/>
      <c r="H304" s="97"/>
      <c r="I304" s="97"/>
    </row>
    <row r="305" spans="3:9" ht="12.75">
      <c r="C305" s="97"/>
      <c r="D305" s="97"/>
      <c r="E305" s="97"/>
      <c r="F305" s="97"/>
      <c r="G305" s="97"/>
      <c r="H305" s="97"/>
      <c r="I305" s="97"/>
    </row>
    <row r="306" spans="3:9" ht="12.75">
      <c r="C306" s="97"/>
      <c r="D306" s="97"/>
      <c r="E306" s="97"/>
      <c r="F306" s="97"/>
      <c r="G306" s="97"/>
      <c r="H306" s="97"/>
      <c r="I306" s="97"/>
    </row>
    <row r="307" spans="3:9" ht="12.75">
      <c r="C307" s="97"/>
      <c r="D307" s="97"/>
      <c r="E307" s="97"/>
      <c r="F307" s="97"/>
      <c r="G307" s="97"/>
      <c r="H307" s="97"/>
      <c r="I307" s="97"/>
    </row>
    <row r="308" spans="3:9" ht="12.75">
      <c r="C308" s="97"/>
      <c r="D308" s="97"/>
      <c r="E308" s="97"/>
      <c r="F308" s="97"/>
      <c r="G308" s="97"/>
      <c r="H308" s="97"/>
      <c r="I308" s="97"/>
    </row>
    <row r="309" spans="3:9" ht="12.75">
      <c r="C309" s="97"/>
      <c r="D309" s="97"/>
      <c r="E309" s="97"/>
      <c r="F309" s="97"/>
      <c r="G309" s="97"/>
      <c r="H309" s="97"/>
      <c r="I309" s="97"/>
    </row>
    <row r="310" spans="3:9" ht="12.75">
      <c r="C310" s="97"/>
      <c r="D310" s="97"/>
      <c r="E310" s="97"/>
      <c r="F310" s="97"/>
      <c r="G310" s="97"/>
      <c r="H310" s="97"/>
      <c r="I310" s="97"/>
    </row>
    <row r="311" spans="3:9" ht="12.75">
      <c r="C311" s="97"/>
      <c r="D311" s="97"/>
      <c r="E311" s="97"/>
      <c r="F311" s="97"/>
      <c r="G311" s="97"/>
      <c r="H311" s="97"/>
      <c r="I311" s="97"/>
    </row>
    <row r="312" spans="3:9" ht="12.75">
      <c r="C312" s="97"/>
      <c r="D312" s="97"/>
      <c r="E312" s="97"/>
      <c r="F312" s="97"/>
      <c r="G312" s="97"/>
      <c r="H312" s="97"/>
      <c r="I312" s="97"/>
    </row>
    <row r="313" spans="3:9" ht="12.75">
      <c r="C313" s="97"/>
      <c r="D313" s="97"/>
      <c r="E313" s="97"/>
      <c r="F313" s="97"/>
      <c r="G313" s="97"/>
      <c r="H313" s="97"/>
      <c r="I313" s="97"/>
    </row>
    <row r="314" spans="3:9" ht="12.75">
      <c r="C314" s="97"/>
      <c r="D314" s="97"/>
      <c r="E314" s="97"/>
      <c r="F314" s="97"/>
      <c r="G314" s="97"/>
      <c r="H314" s="97"/>
      <c r="I314" s="97"/>
    </row>
    <row r="315" spans="3:9" ht="12.75">
      <c r="C315" s="97"/>
      <c r="D315" s="97"/>
      <c r="E315" s="97"/>
      <c r="F315" s="97"/>
      <c r="G315" s="97"/>
      <c r="H315" s="97"/>
      <c r="I315" s="97"/>
    </row>
    <row r="316" spans="3:9" ht="12.75">
      <c r="C316" s="97"/>
      <c r="D316" s="97"/>
      <c r="E316" s="97"/>
      <c r="F316" s="97"/>
      <c r="G316" s="97"/>
      <c r="H316" s="97"/>
      <c r="I316" s="97"/>
    </row>
    <row r="317" spans="3:9" ht="12.75">
      <c r="C317" s="97"/>
      <c r="D317" s="97"/>
      <c r="E317" s="97"/>
      <c r="F317" s="97"/>
      <c r="G317" s="97"/>
      <c r="H317" s="97"/>
      <c r="I317" s="97"/>
    </row>
    <row r="318" spans="3:9" ht="12.75">
      <c r="C318" s="97"/>
      <c r="D318" s="97"/>
      <c r="E318" s="97"/>
      <c r="F318" s="97"/>
      <c r="G318" s="97"/>
      <c r="H318" s="97"/>
      <c r="I318" s="97"/>
    </row>
    <row r="319" spans="3:9" ht="12.75">
      <c r="C319" s="97"/>
      <c r="D319" s="97"/>
      <c r="E319" s="97"/>
      <c r="F319" s="97"/>
      <c r="G319" s="97"/>
      <c r="H319" s="97"/>
      <c r="I319" s="97"/>
    </row>
    <row r="320" spans="3:9" ht="12.75">
      <c r="C320" s="97"/>
      <c r="D320" s="97"/>
      <c r="E320" s="97"/>
      <c r="F320" s="97"/>
      <c r="G320" s="97"/>
      <c r="H320" s="97"/>
      <c r="I320" s="97"/>
    </row>
    <row r="321" spans="3:9" ht="12.75">
      <c r="C321" s="97"/>
      <c r="D321" s="97"/>
      <c r="E321" s="97"/>
      <c r="F321" s="97"/>
      <c r="G321" s="97"/>
      <c r="H321" s="97"/>
      <c r="I321" s="97"/>
    </row>
    <row r="322" spans="3:9" ht="12.75">
      <c r="C322" s="97"/>
      <c r="D322" s="97"/>
      <c r="E322" s="97"/>
      <c r="F322" s="97"/>
      <c r="G322" s="97"/>
      <c r="H322" s="97"/>
      <c r="I322" s="97"/>
    </row>
    <row r="323" spans="3:9" ht="12.75">
      <c r="C323" s="97"/>
      <c r="D323" s="97"/>
      <c r="E323" s="97"/>
      <c r="F323" s="97"/>
      <c r="G323" s="97"/>
      <c r="H323" s="97"/>
      <c r="I323" s="97"/>
    </row>
    <row r="324" spans="3:9" ht="12.75">
      <c r="C324" s="97"/>
      <c r="D324" s="97"/>
      <c r="E324" s="97"/>
      <c r="F324" s="97"/>
      <c r="G324" s="97"/>
      <c r="H324" s="97"/>
      <c r="I324" s="97"/>
    </row>
    <row r="325" spans="3:9" ht="12.75">
      <c r="C325" s="97"/>
      <c r="D325" s="97"/>
      <c r="E325" s="97"/>
      <c r="F325" s="97"/>
      <c r="G325" s="97"/>
      <c r="H325" s="97"/>
      <c r="I325" s="97"/>
    </row>
    <row r="326" spans="3:9" ht="12.75">
      <c r="C326" s="97"/>
      <c r="D326" s="97"/>
      <c r="E326" s="97"/>
      <c r="F326" s="97"/>
      <c r="G326" s="97"/>
      <c r="H326" s="97"/>
      <c r="I326" s="97"/>
    </row>
    <row r="327" spans="3:9" ht="12.75">
      <c r="C327" s="97"/>
      <c r="D327" s="97"/>
      <c r="E327" s="97"/>
      <c r="F327" s="97"/>
      <c r="G327" s="97"/>
      <c r="H327" s="97"/>
      <c r="I327" s="97"/>
    </row>
    <row r="328" spans="3:9" ht="12.75">
      <c r="C328" s="97"/>
      <c r="D328" s="97"/>
      <c r="E328" s="97"/>
      <c r="F328" s="97"/>
      <c r="G328" s="97"/>
      <c r="H328" s="97"/>
      <c r="I328" s="97"/>
    </row>
    <row r="329" spans="3:9" ht="12.75">
      <c r="C329" s="97"/>
      <c r="D329" s="97"/>
      <c r="E329" s="97"/>
      <c r="F329" s="97"/>
      <c r="G329" s="97"/>
      <c r="H329" s="97"/>
      <c r="I329" s="97"/>
    </row>
    <row r="330" spans="3:9" ht="12.75">
      <c r="C330" s="97"/>
      <c r="D330" s="97"/>
      <c r="E330" s="97"/>
      <c r="F330" s="97"/>
      <c r="G330" s="97"/>
      <c r="H330" s="97"/>
      <c r="I330" s="97"/>
    </row>
    <row r="331" spans="3:9" ht="12.75">
      <c r="C331" s="97"/>
      <c r="D331" s="97"/>
      <c r="E331" s="97"/>
      <c r="F331" s="97"/>
      <c r="G331" s="97"/>
      <c r="H331" s="97"/>
      <c r="I331" s="97"/>
    </row>
    <row r="332" spans="3:9" ht="12.75">
      <c r="C332" s="97"/>
      <c r="D332" s="97"/>
      <c r="E332" s="97"/>
      <c r="F332" s="97"/>
      <c r="G332" s="97"/>
      <c r="H332" s="97"/>
      <c r="I332" s="97"/>
    </row>
    <row r="333" spans="3:9" ht="12.75">
      <c r="C333" s="97"/>
      <c r="D333" s="97"/>
      <c r="E333" s="97"/>
      <c r="F333" s="97"/>
      <c r="G333" s="97"/>
      <c r="H333" s="97"/>
      <c r="I333" s="97"/>
    </row>
    <row r="334" spans="3:9" ht="12.75">
      <c r="C334" s="97"/>
      <c r="D334" s="97"/>
      <c r="E334" s="97"/>
      <c r="F334" s="97"/>
      <c r="G334" s="97"/>
      <c r="H334" s="97"/>
      <c r="I334" s="97"/>
    </row>
    <row r="335" spans="3:9" ht="12.75">
      <c r="C335" s="97"/>
      <c r="D335" s="97"/>
      <c r="E335" s="97"/>
      <c r="F335" s="97"/>
      <c r="G335" s="97"/>
      <c r="H335" s="97"/>
      <c r="I335" s="97"/>
    </row>
    <row r="336" spans="3:9" ht="12.75">
      <c r="C336" s="97"/>
      <c r="D336" s="97"/>
      <c r="E336" s="97"/>
      <c r="F336" s="97"/>
      <c r="G336" s="97"/>
      <c r="H336" s="97"/>
      <c r="I336" s="97"/>
    </row>
    <row r="337" spans="3:9" ht="12.75">
      <c r="C337" s="97"/>
      <c r="D337" s="97"/>
      <c r="E337" s="97"/>
      <c r="F337" s="97"/>
      <c r="G337" s="97"/>
      <c r="H337" s="97"/>
      <c r="I337" s="97"/>
    </row>
    <row r="338" spans="3:9" ht="12.75">
      <c r="C338" s="97"/>
      <c r="D338" s="97"/>
      <c r="E338" s="97"/>
      <c r="F338" s="97"/>
      <c r="G338" s="97"/>
      <c r="H338" s="97"/>
      <c r="I338" s="97"/>
    </row>
    <row r="339" spans="3:9" ht="12.75">
      <c r="C339" s="97"/>
      <c r="D339" s="97"/>
      <c r="E339" s="97"/>
      <c r="F339" s="97"/>
      <c r="G339" s="97"/>
      <c r="H339" s="97"/>
      <c r="I339" s="97"/>
    </row>
    <row r="340" spans="3:9" ht="12.75">
      <c r="C340" s="97"/>
      <c r="D340" s="97"/>
      <c r="E340" s="97"/>
      <c r="F340" s="97"/>
      <c r="G340" s="97"/>
      <c r="H340" s="97"/>
      <c r="I340" s="97"/>
    </row>
    <row r="341" spans="3:9" ht="12.75">
      <c r="C341" s="97"/>
      <c r="D341" s="97"/>
      <c r="E341" s="97"/>
      <c r="F341" s="97"/>
      <c r="G341" s="97"/>
      <c r="H341" s="97"/>
      <c r="I341" s="97"/>
    </row>
    <row r="342" spans="3:9" ht="12.75">
      <c r="C342" s="97"/>
      <c r="D342" s="97"/>
      <c r="E342" s="97"/>
      <c r="F342" s="97"/>
      <c r="G342" s="97"/>
      <c r="H342" s="97"/>
      <c r="I342" s="97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0" zoomScaleNormal="90" workbookViewId="0" topLeftCell="I22">
      <selection activeCell="T37" sqref="T37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11.7109375" style="0" customWidth="1"/>
    <col min="4" max="4" width="9.421875" style="0" customWidth="1"/>
    <col min="5" max="6" width="11.57421875" style="0" customWidth="1"/>
    <col min="7" max="7" width="9.710937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28125" style="0" customWidth="1"/>
    <col min="20" max="20" width="18.7109375" style="0" customWidth="1"/>
  </cols>
  <sheetData>
    <row r="1" spans="1:20" ht="18">
      <c r="A1" s="325" t="s">
        <v>123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1"/>
    </row>
    <row r="2" spans="1:20" ht="3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1"/>
      <c r="T2" s="1"/>
    </row>
    <row r="3" spans="1:20" ht="18" customHeight="1" thickBot="1" thickTop="1">
      <c r="A3" s="326" t="s">
        <v>124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1"/>
    </row>
    <row r="4" spans="1:20" ht="3" customHeight="1" thickBot="1" thickTop="1">
      <c r="A4" s="323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1"/>
    </row>
    <row r="5" spans="1:19" ht="14.45">
      <c r="A5" s="379" t="s">
        <v>125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1"/>
    </row>
    <row r="6" spans="1:20" ht="14.45">
      <c r="A6" s="382" t="s">
        <v>11</v>
      </c>
      <c r="B6" s="383"/>
      <c r="C6" s="384" t="str">
        <f>IF('2a.  Simple Form Data Entry'!G11="","   ",'2a.  Simple Form Data Entry'!G11)</f>
        <v>Public Health Medic One Lease - Burien</v>
      </c>
      <c r="D6" s="384"/>
      <c r="E6" s="384"/>
      <c r="F6" s="384"/>
      <c r="G6" s="384"/>
      <c r="H6" s="384"/>
      <c r="I6" s="384"/>
      <c r="J6" s="384"/>
      <c r="L6" s="385" t="s">
        <v>28</v>
      </c>
      <c r="M6" s="385"/>
      <c r="O6" s="386"/>
      <c r="Q6" s="386"/>
      <c r="R6" s="387">
        <f>IF('2a.  Simple Form Data Entry'!G17="","   ",'2a.  Simple Form Data Entry'!G17)</f>
        <v>10</v>
      </c>
      <c r="S6" s="388" t="s">
        <v>126</v>
      </c>
      <c r="T6" s="10"/>
    </row>
    <row r="7" spans="1:20" ht="13.5" customHeight="1">
      <c r="A7" s="389" t="s">
        <v>127</v>
      </c>
      <c r="B7" s="390"/>
      <c r="C7" s="391" t="str">
        <f>IF('2a.  Simple Form Data Entry'!G12="","   ",'2a.  Simple Form Data Entry'!G12)</f>
        <v xml:space="preserve">Public Health  </v>
      </c>
      <c r="D7" s="391"/>
      <c r="E7" s="391"/>
      <c r="F7" s="391"/>
      <c r="G7" s="391"/>
      <c r="H7" s="391"/>
      <c r="I7" s="391"/>
      <c r="J7" s="391"/>
      <c r="L7" s="11" t="s">
        <v>30</v>
      </c>
      <c r="M7" s="11"/>
      <c r="P7" s="392"/>
      <c r="Q7" s="392"/>
      <c r="R7" s="393" t="str">
        <f>'2a.  Simple Form Data Entry'!G18</f>
        <v>NA</v>
      </c>
      <c r="S7" s="50"/>
      <c r="T7" s="10"/>
    </row>
    <row r="8" spans="1:24" ht="13.5" customHeight="1">
      <c r="A8" s="394" t="s">
        <v>22</v>
      </c>
      <c r="B8" s="395"/>
      <c r="C8" s="396" t="str">
        <f>IF('2a.  Simple Form Data Entry'!G15="","   ",'2a.  Simple Form Data Entry'!G15)</f>
        <v>Carolyn Mock / Steven Tease</v>
      </c>
      <c r="E8" s="396"/>
      <c r="F8" s="395" t="s">
        <v>25</v>
      </c>
      <c r="G8" s="395"/>
      <c r="H8" s="397" t="str">
        <f>IF('2a.  Simple Form Data Entry'!G15=""," ",'2a.  Simple Form Data Entry'!G16)</f>
        <v>11/3/23</v>
      </c>
      <c r="I8" s="396"/>
      <c r="J8" s="396"/>
      <c r="L8" s="390" t="s">
        <v>16</v>
      </c>
      <c r="M8" s="390"/>
      <c r="N8" s="390"/>
      <c r="O8" s="390"/>
      <c r="P8" s="67"/>
      <c r="Q8" s="67"/>
      <c r="R8" s="396" t="str">
        <f>IF('2a.  Simple Form Data Entry'!G13="","   ",'2a.  Simple Form Data Entry'!G13)</f>
        <v>Lease Amendment</v>
      </c>
      <c r="S8" s="398"/>
      <c r="T8" s="396"/>
      <c r="U8" s="396"/>
      <c r="V8" s="396"/>
      <c r="W8" s="396"/>
      <c r="X8" s="396"/>
    </row>
    <row r="9" spans="1:24" ht="13.5" customHeight="1">
      <c r="A9" s="394" t="s">
        <v>128</v>
      </c>
      <c r="B9" s="395"/>
      <c r="C9" s="39"/>
      <c r="D9" s="396"/>
      <c r="E9" s="396"/>
      <c r="F9" s="395" t="s">
        <v>129</v>
      </c>
      <c r="G9" s="395"/>
      <c r="H9" s="396"/>
      <c r="I9" s="396"/>
      <c r="J9" s="396"/>
      <c r="L9" s="390" t="s">
        <v>19</v>
      </c>
      <c r="M9" s="390"/>
      <c r="N9" s="390"/>
      <c r="O9" s="390"/>
      <c r="P9" s="51"/>
      <c r="Q9" s="51"/>
      <c r="R9" s="396" t="str">
        <f>IF('2a.  Simple Form Data Entry'!G14="","   ",'2a.  Simple Form Data Entry'!G14)</f>
        <v>Stand Alone</v>
      </c>
      <c r="S9" s="398"/>
      <c r="T9" s="396"/>
      <c r="U9" s="396"/>
      <c r="V9" s="396"/>
      <c r="W9" s="396"/>
      <c r="X9" s="396"/>
    </row>
    <row r="10" spans="1:20" ht="12.75">
      <c r="A10" s="258" t="s">
        <v>9</v>
      </c>
      <c r="B10" s="259"/>
      <c r="C10" s="329" t="str">
        <f>IF('2a.  Simple Form Data Entry'!G10=""," ",'2a.  Simple Form Data Entry'!G10)</f>
        <v>Public Health Medic One Lease - Burien</v>
      </c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30"/>
      <c r="T10" s="10"/>
    </row>
    <row r="11" spans="1:20" ht="13.9" thickBot="1">
      <c r="A11" s="260"/>
      <c r="B11" s="26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2"/>
      <c r="T11" s="10"/>
    </row>
    <row r="12" spans="1:20" ht="3" customHeight="1" thickBot="1">
      <c r="A12" s="272"/>
      <c r="B12" s="272"/>
      <c r="D12" s="27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0"/>
    </row>
    <row r="13" spans="1:20" ht="18.75" customHeight="1" thickBot="1" thickTop="1">
      <c r="A13" s="326" t="s">
        <v>130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10"/>
    </row>
    <row r="14" spans="1:20" ht="3" customHeight="1" thickBot="1" thickTop="1">
      <c r="A14" s="272"/>
      <c r="B14" s="272"/>
      <c r="D14" s="27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0"/>
    </row>
    <row r="15" spans="1:20" ht="16.5" customHeight="1" thickBot="1" thickTop="1">
      <c r="A15" s="327" t="s">
        <v>131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10"/>
    </row>
    <row r="16" spans="1:20" ht="3" customHeight="1" thickBot="1" thickTop="1">
      <c r="A16" s="272"/>
      <c r="B16" s="272"/>
      <c r="D16" s="27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0"/>
    </row>
    <row r="17" spans="1:20" ht="31.5" customHeight="1" thickBot="1">
      <c r="A17" s="328" t="s">
        <v>132</v>
      </c>
      <c r="B17" s="328"/>
      <c r="C17" s="328"/>
      <c r="D17" s="328"/>
      <c r="E17" s="399" t="str">
        <f>IF('2a.  Simple Form Data Entry'!G39="N","NA",'2a.  Simple Form Data Entry'!G40)</f>
        <v>NA</v>
      </c>
      <c r="F17" s="400"/>
      <c r="G17" s="401"/>
      <c r="H17" s="343" t="s">
        <v>133</v>
      </c>
      <c r="I17" s="344"/>
      <c r="J17" s="344"/>
      <c r="K17" s="344"/>
      <c r="L17" s="344"/>
      <c r="M17" s="344"/>
      <c r="N17" s="248"/>
      <c r="O17" s="402" t="str">
        <f>IF('2a.  Simple Form Data Entry'!G39="N","NA",'2a.  Simple Form Data Entry'!G41)</f>
        <v>NA</v>
      </c>
      <c r="P17" s="403"/>
      <c r="Q17" s="403"/>
      <c r="R17" s="403"/>
      <c r="S17" s="404"/>
      <c r="T17" s="10"/>
    </row>
    <row r="18" spans="1:20" ht="3" customHeight="1" thickBot="1">
      <c r="A18" s="272"/>
      <c r="B18" s="272"/>
      <c r="D18" s="272"/>
      <c r="E18" s="272"/>
      <c r="F18" s="272"/>
      <c r="G18" s="27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0"/>
    </row>
    <row r="19" spans="1:20" ht="15.75" customHeight="1" thickBot="1" thickTop="1">
      <c r="A19" s="327" t="s">
        <v>134</v>
      </c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10"/>
    </row>
    <row r="20" spans="1:20" ht="3" customHeight="1" thickTop="1">
      <c r="A20" s="272"/>
      <c r="B20" s="272"/>
      <c r="D20" s="27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0"/>
    </row>
    <row r="21" spans="1:20" ht="14.45">
      <c r="A21" s="2" t="s">
        <v>135</v>
      </c>
      <c r="B21" s="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T21" s="10"/>
    </row>
    <row r="22" spans="1:20" ht="3" customHeight="1">
      <c r="A22" s="273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10"/>
    </row>
    <row r="23" spans="1:20" ht="16.9" thickBot="1">
      <c r="A23" s="9" t="s">
        <v>136</v>
      </c>
      <c r="B23" s="9"/>
      <c r="C23" s="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T23" s="10"/>
    </row>
    <row r="24" spans="1:20" ht="45" thickBot="1">
      <c r="A24" s="405" t="s">
        <v>86</v>
      </c>
      <c r="B24" s="84"/>
      <c r="C24" s="85"/>
      <c r="D24" s="86" t="s">
        <v>137</v>
      </c>
      <c r="E24" s="86" t="s">
        <v>138</v>
      </c>
      <c r="F24" s="86" t="s">
        <v>38</v>
      </c>
      <c r="G24" s="93" t="s">
        <v>87</v>
      </c>
      <c r="H24" s="86" t="s">
        <v>139</v>
      </c>
      <c r="I24" s="86" t="str">
        <f>'2a.  Simple Form Data Entry'!N57</f>
        <v>Sum of Revenues Prior to 2023</v>
      </c>
      <c r="J24" s="86">
        <f>'2a.  Simple Form Data Entry'!G19</f>
        <v>2023</v>
      </c>
      <c r="K24" s="87">
        <f>J24+1</f>
        <v>2024</v>
      </c>
      <c r="L24" s="87" t="str">
        <f>CONCATENATE(J24," / ",K24)</f>
        <v>2023 / 2024</v>
      </c>
      <c r="M24" s="87">
        <f>K24+1</f>
        <v>2025</v>
      </c>
      <c r="N24" s="87">
        <f>M24+1</f>
        <v>2026</v>
      </c>
      <c r="O24" s="87" t="str">
        <f>CONCATENATE(M24," / ",N24)</f>
        <v>2025 / 2026</v>
      </c>
      <c r="P24" s="87">
        <f>N24+1</f>
        <v>2027</v>
      </c>
      <c r="Q24" s="87">
        <f>P24+1</f>
        <v>2028</v>
      </c>
      <c r="R24" s="87" t="str">
        <f>CONCATENATE(P24," / ",Q24)</f>
        <v>2027 / 2028</v>
      </c>
      <c r="S24" s="88" t="s">
        <v>140</v>
      </c>
      <c r="T24" s="10"/>
    </row>
    <row r="25" spans="1:20" ht="14.45">
      <c r="A25" s="80" t="str">
        <f>IF('2a.  Simple Form Data Entry'!C58="","   ",'2a.  Simple Form Data Entry'!C58)</f>
        <v xml:space="preserve">   </v>
      </c>
      <c r="B25" s="71"/>
      <c r="C25" s="71"/>
      <c r="D25" s="158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1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58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82" t="str">
        <f>IF(A25="","   ",'2a.  Simple Form Data Entry'!D58)</f>
        <v xml:space="preserve"> </v>
      </c>
      <c r="H25" s="168" t="str">
        <f>IF('2a.  Simple Form Data Entry'!E58="","   ",'2a.  Simple Form Data Entry'!E58)</f>
        <v xml:space="preserve">   </v>
      </c>
      <c r="I25" s="73">
        <f>'2a.  Simple Form Data Entry'!N58</f>
        <v>0</v>
      </c>
      <c r="J25" s="73">
        <f>'2a.  Simple Form Data Entry'!G58</f>
        <v>0</v>
      </c>
      <c r="K25" s="73">
        <f>'2a.  Simple Form Data Entry'!H58</f>
        <v>0</v>
      </c>
      <c r="L25" s="73">
        <f>J25+K25</f>
        <v>0</v>
      </c>
      <c r="M25" s="73">
        <f>'2a.  Simple Form Data Entry'!I58</f>
        <v>0</v>
      </c>
      <c r="N25" s="73">
        <f>'2a.  Simple Form Data Entry'!J58</f>
        <v>0</v>
      </c>
      <c r="O25" s="73">
        <f aca="true" t="shared" si="0" ref="O25:O31">M25+N25</f>
        <v>0</v>
      </c>
      <c r="P25" s="73">
        <f>'2a.  Simple Form Data Entry'!K58</f>
        <v>0</v>
      </c>
      <c r="Q25" s="73">
        <f>'2a.  Simple Form Data Entry'!L58</f>
        <v>0</v>
      </c>
      <c r="R25" s="73">
        <f aca="true" t="shared" si="1" ref="R25:R31">P25+Q25</f>
        <v>0</v>
      </c>
      <c r="S25" s="83">
        <f>'2a.  Simple Form Data Entry'!M58</f>
        <v>0</v>
      </c>
      <c r="T25" s="10"/>
    </row>
    <row r="26" spans="1:20" ht="14.45">
      <c r="A26" s="76" t="str">
        <f>IF('2a.  Simple Form Data Entry'!C59="","   ",'2a.  Simple Form Data Entry'!C59)</f>
        <v xml:space="preserve">   </v>
      </c>
      <c r="B26" s="68"/>
      <c r="C26" s="68"/>
      <c r="D26" s="158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1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58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82" t="str">
        <f>IF(A26="","   ",'2a.  Simple Form Data Entry'!D59)</f>
        <v xml:space="preserve"> </v>
      </c>
      <c r="H26" s="69" t="str">
        <f>IF('2a.  Simple Form Data Entry'!E59="","   ",'2a.  Simple Form Data Entry'!E59)</f>
        <v xml:space="preserve">   </v>
      </c>
      <c r="I26" s="73">
        <f>'2a.  Simple Form Data Entry'!N59</f>
        <v>0</v>
      </c>
      <c r="J26" s="70">
        <f>'2a.  Simple Form Data Entry'!G59</f>
        <v>0</v>
      </c>
      <c r="K26" s="70">
        <f>'2a.  Simple Form Data Entry'!H59</f>
        <v>0</v>
      </c>
      <c r="L26" s="73">
        <f aca="true" t="shared" si="2" ref="L26:L31">J26+K26</f>
        <v>0</v>
      </c>
      <c r="M26" s="70">
        <f>'2a.  Simple Form Data Entry'!I59</f>
        <v>0</v>
      </c>
      <c r="N26" s="70">
        <f>'2a.  Simple Form Data Entry'!J59</f>
        <v>0</v>
      </c>
      <c r="O26" s="73">
        <f t="shared" si="0"/>
        <v>0</v>
      </c>
      <c r="P26" s="70">
        <f>'2a.  Simple Form Data Entry'!K59</f>
        <v>0</v>
      </c>
      <c r="Q26" s="70">
        <f>'2a.  Simple Form Data Entry'!L59</f>
        <v>0</v>
      </c>
      <c r="R26" s="73">
        <f t="shared" si="1"/>
        <v>0</v>
      </c>
      <c r="S26" s="79">
        <f>'2a.  Simple Form Data Entry'!M59</f>
        <v>0</v>
      </c>
      <c r="T26" s="10"/>
    </row>
    <row r="27" spans="1:20" ht="14.45">
      <c r="A27" s="76" t="str">
        <f>IF('2a.  Simple Form Data Entry'!C60="","   ",'2a.  Simple Form Data Entry'!C60)</f>
        <v xml:space="preserve">   </v>
      </c>
      <c r="B27" s="77"/>
      <c r="C27" s="77"/>
      <c r="D27" s="158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1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58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82" t="str">
        <f>IF(A27="","   ",'2a.  Simple Form Data Entry'!D60)</f>
        <v xml:space="preserve"> </v>
      </c>
      <c r="H27" s="169" t="str">
        <f>IF('2a.  Simple Form Data Entry'!E60="","   ",'2a.  Simple Form Data Entry'!E60)</f>
        <v xml:space="preserve">   </v>
      </c>
      <c r="I27" s="73">
        <f>'2a.  Simple Form Data Entry'!N60</f>
        <v>0</v>
      </c>
      <c r="J27" s="70">
        <f>'2a.  Simple Form Data Entry'!G60</f>
        <v>0</v>
      </c>
      <c r="K27" s="70">
        <f>'2a.  Simple Form Data Entry'!H60</f>
        <v>0</v>
      </c>
      <c r="L27" s="73">
        <f t="shared" si="2"/>
        <v>0</v>
      </c>
      <c r="M27" s="70">
        <f>'2a.  Simple Form Data Entry'!I60</f>
        <v>0</v>
      </c>
      <c r="N27" s="70">
        <f>'2a.  Simple Form Data Entry'!J60</f>
        <v>0</v>
      </c>
      <c r="O27" s="73">
        <f t="shared" si="0"/>
        <v>0</v>
      </c>
      <c r="P27" s="70">
        <f>'2a.  Simple Form Data Entry'!K60</f>
        <v>0</v>
      </c>
      <c r="Q27" s="70">
        <f>'2a.  Simple Form Data Entry'!L60</f>
        <v>0</v>
      </c>
      <c r="R27" s="73">
        <f t="shared" si="1"/>
        <v>0</v>
      </c>
      <c r="S27" s="79">
        <f>'2a.  Simple Form Data Entry'!M60</f>
        <v>0</v>
      </c>
      <c r="T27" s="10"/>
    </row>
    <row r="28" spans="1:20" ht="14.45" hidden="1">
      <c r="A28" s="76" t="str">
        <f>IF('2a.  Simple Form Data Entry'!C61="","   ",'2a.  Simple Form Data Entry'!C61)</f>
        <v xml:space="preserve">   </v>
      </c>
      <c r="B28" s="77"/>
      <c r="C28" s="77"/>
      <c r="D28" s="158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1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58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82" t="str">
        <f>IF(A28="","   ",'2a.  Simple Form Data Entry'!D61)</f>
        <v xml:space="preserve"> </v>
      </c>
      <c r="H28" s="169" t="str">
        <f>IF('2a.  Simple Form Data Entry'!E61="","   ",'2a.  Simple Form Data Entry'!E61)</f>
        <v xml:space="preserve">   </v>
      </c>
      <c r="I28" s="73">
        <f>'2a.  Simple Form Data Entry'!N61</f>
        <v>0</v>
      </c>
      <c r="J28" s="70">
        <f>'2a.  Simple Form Data Entry'!G61</f>
        <v>0</v>
      </c>
      <c r="K28" s="70">
        <f>'2a.  Simple Form Data Entry'!H61</f>
        <v>0</v>
      </c>
      <c r="L28" s="73">
        <f t="shared" si="2"/>
        <v>0</v>
      </c>
      <c r="M28" s="70">
        <f>'2a.  Simple Form Data Entry'!I61</f>
        <v>0</v>
      </c>
      <c r="N28" s="70">
        <f>'2a.  Simple Form Data Entry'!J61</f>
        <v>0</v>
      </c>
      <c r="O28" s="73">
        <f t="shared" si="0"/>
        <v>0</v>
      </c>
      <c r="P28" s="70">
        <f>'2a.  Simple Form Data Entry'!K61</f>
        <v>0</v>
      </c>
      <c r="Q28" s="70">
        <f>'2a.  Simple Form Data Entry'!L61</f>
        <v>0</v>
      </c>
      <c r="R28" s="73">
        <f t="shared" si="1"/>
        <v>0</v>
      </c>
      <c r="S28" s="79">
        <f>'2a.  Simple Form Data Entry'!M61</f>
        <v>0</v>
      </c>
      <c r="T28" s="10"/>
    </row>
    <row r="29" spans="1:20" ht="14.45" hidden="1">
      <c r="A29" s="76" t="str">
        <f>IF('2a.  Simple Form Data Entry'!C62="","   ",'2a.  Simple Form Data Entry'!C62)</f>
        <v xml:space="preserve">   </v>
      </c>
      <c r="B29" s="78"/>
      <c r="C29" s="78"/>
      <c r="D29" s="158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1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58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82" t="str">
        <f>IF(A29="","   ",'2a.  Simple Form Data Entry'!D62)</f>
        <v xml:space="preserve"> </v>
      </c>
      <c r="H29" s="169" t="str">
        <f>IF('2a.  Simple Form Data Entry'!E62="","   ",'2a.  Simple Form Data Entry'!E62)</f>
        <v xml:space="preserve">   </v>
      </c>
      <c r="I29" s="73">
        <f>'2a.  Simple Form Data Entry'!N62</f>
        <v>0</v>
      </c>
      <c r="J29" s="70">
        <f>'2a.  Simple Form Data Entry'!G62</f>
        <v>0</v>
      </c>
      <c r="K29" s="70">
        <f>'2a.  Simple Form Data Entry'!H62</f>
        <v>0</v>
      </c>
      <c r="L29" s="73">
        <f t="shared" si="2"/>
        <v>0</v>
      </c>
      <c r="M29" s="70">
        <f>'2a.  Simple Form Data Entry'!I62</f>
        <v>0</v>
      </c>
      <c r="N29" s="70">
        <f>'2a.  Simple Form Data Entry'!J62</f>
        <v>0</v>
      </c>
      <c r="O29" s="73">
        <f t="shared" si="0"/>
        <v>0</v>
      </c>
      <c r="P29" s="70">
        <f>'2a.  Simple Form Data Entry'!K62</f>
        <v>0</v>
      </c>
      <c r="Q29" s="70">
        <f>'2a.  Simple Form Data Entry'!L62</f>
        <v>0</v>
      </c>
      <c r="R29" s="73">
        <f t="shared" si="1"/>
        <v>0</v>
      </c>
      <c r="S29" s="79">
        <f>'2a.  Simple Form Data Entry'!M62</f>
        <v>0</v>
      </c>
      <c r="T29" s="10"/>
    </row>
    <row r="30" spans="1:20" ht="14.45" hidden="1">
      <c r="A30" s="76" t="str">
        <f>IF('2a.  Simple Form Data Entry'!C63="","   ",'2a.  Simple Form Data Entry'!C63)</f>
        <v xml:space="preserve">   </v>
      </c>
      <c r="B30" s="78"/>
      <c r="C30" s="78"/>
      <c r="D30" s="158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1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58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82" t="str">
        <f>IF(A30="","   ",'2a.  Simple Form Data Entry'!D63)</f>
        <v xml:space="preserve"> </v>
      </c>
      <c r="H30" s="169" t="str">
        <f>IF('2a.  Simple Form Data Entry'!E63="","   ",'2a.  Simple Form Data Entry'!E63)</f>
        <v xml:space="preserve">   </v>
      </c>
      <c r="I30" s="73">
        <f>'2a.  Simple Form Data Entry'!N63</f>
        <v>0</v>
      </c>
      <c r="J30" s="70">
        <f>'2a.  Simple Form Data Entry'!G63</f>
        <v>0</v>
      </c>
      <c r="K30" s="70">
        <f>'2a.  Simple Form Data Entry'!H63</f>
        <v>0</v>
      </c>
      <c r="L30" s="73">
        <f t="shared" si="2"/>
        <v>0</v>
      </c>
      <c r="M30" s="70">
        <f>'2a.  Simple Form Data Entry'!I63</f>
        <v>0</v>
      </c>
      <c r="N30" s="92">
        <f>'2a.  Simple Form Data Entry'!J63</f>
        <v>0</v>
      </c>
      <c r="O30" s="73">
        <f t="shared" si="0"/>
        <v>0</v>
      </c>
      <c r="P30" s="92">
        <f>'2a.  Simple Form Data Entry'!K63</f>
        <v>0</v>
      </c>
      <c r="Q30" s="92">
        <f>'2a.  Simple Form Data Entry'!L63</f>
        <v>0</v>
      </c>
      <c r="R30" s="73">
        <f t="shared" si="1"/>
        <v>0</v>
      </c>
      <c r="S30" s="79">
        <f>'2a.  Simple Form Data Entry'!M63</f>
        <v>0</v>
      </c>
      <c r="T30" s="10"/>
    </row>
    <row r="31" spans="1:20" ht="15" thickBot="1">
      <c r="A31" s="5"/>
      <c r="B31" s="6"/>
      <c r="C31" s="243" t="s">
        <v>141</v>
      </c>
      <c r="D31" s="7"/>
      <c r="E31" s="7"/>
      <c r="F31" s="7"/>
      <c r="G31" s="7"/>
      <c r="H31" s="170"/>
      <c r="I31" s="52">
        <f aca="true" t="shared" si="3" ref="I31:S31">SUM(I25:I30)</f>
        <v>0</v>
      </c>
      <c r="J31" s="52">
        <f t="shared" si="3"/>
        <v>0</v>
      </c>
      <c r="K31" s="52">
        <f t="shared" si="3"/>
        <v>0</v>
      </c>
      <c r="L31" s="52">
        <f t="shared" si="2"/>
        <v>0</v>
      </c>
      <c r="M31" s="52">
        <f t="shared" si="3"/>
        <v>0</v>
      </c>
      <c r="N31" s="52">
        <f t="shared" si="3"/>
        <v>0</v>
      </c>
      <c r="O31" s="52">
        <f t="shared" si="0"/>
        <v>0</v>
      </c>
      <c r="P31" s="52">
        <f aca="true" t="shared" si="4" ref="P31:Q31">SUM(P25:P30)</f>
        <v>0</v>
      </c>
      <c r="Q31" s="52">
        <f t="shared" si="4"/>
        <v>0</v>
      </c>
      <c r="R31" s="52">
        <f t="shared" si="1"/>
        <v>0</v>
      </c>
      <c r="S31" s="61">
        <f t="shared" si="3"/>
        <v>0</v>
      </c>
      <c r="T31" s="10"/>
    </row>
    <row r="32" spans="1:20" ht="3" customHeight="1">
      <c r="A32" s="272"/>
      <c r="B32" s="272"/>
      <c r="C32" s="272"/>
      <c r="D32" s="272"/>
      <c r="E32" s="272"/>
      <c r="F32" s="272"/>
      <c r="G32" s="272"/>
      <c r="H32" s="272"/>
      <c r="I32" s="272"/>
      <c r="J32" s="3"/>
      <c r="K32" s="3"/>
      <c r="L32" s="3"/>
      <c r="M32" s="3"/>
      <c r="N32" s="3"/>
      <c r="O32" s="3"/>
      <c r="P32" s="3"/>
      <c r="Q32" s="3"/>
      <c r="R32" s="3"/>
      <c r="T32" s="10"/>
    </row>
    <row r="33" spans="1:20" ht="16.9" thickBot="1">
      <c r="A33" s="8" t="s">
        <v>142</v>
      </c>
      <c r="B33" s="8"/>
      <c r="C33" s="2"/>
      <c r="D33" s="2"/>
      <c r="E33" s="272"/>
      <c r="F33" s="272"/>
      <c r="G33" s="272"/>
      <c r="H33" s="272"/>
      <c r="I33" s="272"/>
      <c r="J33" s="66"/>
      <c r="K33" s="272"/>
      <c r="L33" s="272"/>
      <c r="M33" s="272"/>
      <c r="N33" s="272"/>
      <c r="O33" s="272"/>
      <c r="P33" s="272"/>
      <c r="Q33" s="272"/>
      <c r="R33" s="272"/>
      <c r="T33" s="10"/>
    </row>
    <row r="34" spans="1:20" ht="45" thickBot="1">
      <c r="A34" s="405" t="s">
        <v>143</v>
      </c>
      <c r="B34" s="84"/>
      <c r="C34" s="85"/>
      <c r="D34" s="86" t="s">
        <v>137</v>
      </c>
      <c r="E34" s="87" t="s">
        <v>37</v>
      </c>
      <c r="F34" s="86" t="s">
        <v>38</v>
      </c>
      <c r="G34" s="86" t="s">
        <v>87</v>
      </c>
      <c r="H34" s="86" t="s">
        <v>89</v>
      </c>
      <c r="I34" s="86" t="str">
        <f>'2a.  Simple Form Data Entry'!N81</f>
        <v>Sum of Expenditures Prior to 2023</v>
      </c>
      <c r="J34" s="86">
        <f>'2a.  Simple Form Data Entry'!G19</f>
        <v>2023</v>
      </c>
      <c r="K34" s="87">
        <f>J34+1</f>
        <v>2024</v>
      </c>
      <c r="L34" s="87" t="str">
        <f>CONCATENATE(J34," / ",K34)</f>
        <v>2023 / 2024</v>
      </c>
      <c r="M34" s="87">
        <f>K34+1</f>
        <v>2025</v>
      </c>
      <c r="N34" s="87">
        <f>M34+1</f>
        <v>2026</v>
      </c>
      <c r="O34" s="87" t="str">
        <f>CONCATENATE(M34," / ",N34)</f>
        <v>2025 / 2026</v>
      </c>
      <c r="P34" s="87">
        <f>N34+1</f>
        <v>2027</v>
      </c>
      <c r="Q34" s="87">
        <f>P34+1</f>
        <v>2028</v>
      </c>
      <c r="R34" s="87" t="str">
        <f>CONCATENATE(P34," / ",Q34)</f>
        <v>2027 / 2028</v>
      </c>
      <c r="S34" s="88" t="s">
        <v>140</v>
      </c>
      <c r="T34" s="11"/>
    </row>
    <row r="35" spans="1:20" ht="14.45">
      <c r="A35" s="406" t="str">
        <f>IF('2a.  Simple Form Data Entry'!E80="","   ",'2a.  Simple Form Data Entry'!E80)</f>
        <v>Public Health EMS</v>
      </c>
      <c r="B35" s="407"/>
      <c r="C35" s="408"/>
      <c r="D35" s="158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A830000</v>
      </c>
      <c r="E35" s="81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DPH</v>
      </c>
      <c r="F35" s="158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1190</v>
      </c>
      <c r="G35" s="72" t="str">
        <f>IF('2a.  Simple Form Data Entry'!I80="","   ",'2a.  Simple Form Data Entry'!I80)</f>
        <v xml:space="preserve"> </v>
      </c>
      <c r="H35" s="43"/>
      <c r="I35" s="43"/>
      <c r="J35" s="16"/>
      <c r="K35" s="13"/>
      <c r="L35" s="14"/>
      <c r="M35" s="14"/>
      <c r="N35" s="13"/>
      <c r="O35" s="14"/>
      <c r="P35" s="14"/>
      <c r="Q35" s="14"/>
      <c r="R35" s="14"/>
      <c r="S35" s="89"/>
      <c r="T35" s="11"/>
    </row>
    <row r="36" spans="1:20" ht="13.5" customHeight="1">
      <c r="A36" s="15"/>
      <c r="B36" s="47" t="s">
        <v>72</v>
      </c>
      <c r="C36" s="19"/>
      <c r="D36" s="42"/>
      <c r="E36" s="42"/>
      <c r="F36" s="42"/>
      <c r="G36" s="42"/>
      <c r="H36" s="171" t="str">
        <f>IF('2a.  Simple Form Data Entry'!E82="","  ",'2a.  Simple Form Data Entry'!E82)</f>
        <v xml:space="preserve">  </v>
      </c>
      <c r="I36" s="73">
        <f>'2a.  Simple Form Data Entry'!N82</f>
        <v>0</v>
      </c>
      <c r="J36" s="73">
        <f>'2a.  Simple Form Data Entry'!G82</f>
        <v>0</v>
      </c>
      <c r="K36" s="73">
        <f>'2a.  Simple Form Data Entry'!H82</f>
        <v>0</v>
      </c>
      <c r="L36" s="73">
        <f>J36+K36</f>
        <v>0</v>
      </c>
      <c r="M36" s="73">
        <f>'2a.  Simple Form Data Entry'!I82</f>
        <v>0</v>
      </c>
      <c r="N36" s="73">
        <f>'2a.  Simple Form Data Entry'!J82</f>
        <v>0</v>
      </c>
      <c r="O36" s="73">
        <f aca="true" t="shared" si="5" ref="O36:O43">M36+N36</f>
        <v>0</v>
      </c>
      <c r="P36" s="73">
        <f>'2a.  Simple Form Data Entry'!K82</f>
        <v>0</v>
      </c>
      <c r="Q36" s="73">
        <f>'2a.  Simple Form Data Entry'!L82</f>
        <v>0</v>
      </c>
      <c r="R36" s="73">
        <f aca="true" t="shared" si="6" ref="R36:R43">P36+Q36</f>
        <v>0</v>
      </c>
      <c r="S36" s="75">
        <f>'2a.  Simple Form Data Entry'!M82</f>
        <v>0</v>
      </c>
      <c r="T36" s="11"/>
    </row>
    <row r="37" spans="1:20" ht="13.5" customHeight="1">
      <c r="A37" s="15"/>
      <c r="B37" s="47" t="s">
        <v>74</v>
      </c>
      <c r="C37" s="19"/>
      <c r="D37" s="42"/>
      <c r="E37" s="42"/>
      <c r="F37" s="42"/>
      <c r="G37" s="42"/>
      <c r="H37" s="171" t="str">
        <f>IF('2a.  Simple Form Data Entry'!E83="","  ",'2a.  Simple Form Data Entry'!E83)</f>
        <v xml:space="preserve">  </v>
      </c>
      <c r="I37" s="73">
        <f>'2a.  Simple Form Data Entry'!N83</f>
        <v>0</v>
      </c>
      <c r="J37" s="73">
        <f>'2a.  Simple Form Data Entry'!G83</f>
        <v>0</v>
      </c>
      <c r="K37" s="73">
        <f>'2a.  Simple Form Data Entry'!H83</f>
        <v>0</v>
      </c>
      <c r="L37" s="73">
        <f aca="true" t="shared" si="7" ref="L37:L43">J37+K37</f>
        <v>0</v>
      </c>
      <c r="M37" s="73">
        <f>'2a.  Simple Form Data Entry'!I83</f>
        <v>0</v>
      </c>
      <c r="N37" s="73">
        <f>'2a.  Simple Form Data Entry'!J83</f>
        <v>0</v>
      </c>
      <c r="O37" s="73">
        <f t="shared" si="5"/>
        <v>0</v>
      </c>
      <c r="P37" s="73">
        <f>'2a.  Simple Form Data Entry'!K83</f>
        <v>0</v>
      </c>
      <c r="Q37" s="73">
        <f>'2a.  Simple Form Data Entry'!L83</f>
        <v>0</v>
      </c>
      <c r="R37" s="73">
        <f t="shared" si="6"/>
        <v>0</v>
      </c>
      <c r="S37" s="75">
        <f>'2a.  Simple Form Data Entry'!M83</f>
        <v>0</v>
      </c>
      <c r="T37" s="11"/>
    </row>
    <row r="38" spans="1:20" ht="13.5" customHeight="1">
      <c r="A38" s="15"/>
      <c r="B38" s="47" t="s">
        <v>76</v>
      </c>
      <c r="C38" s="19"/>
      <c r="D38" s="42"/>
      <c r="E38" s="42"/>
      <c r="F38" s="42"/>
      <c r="G38" s="42"/>
      <c r="H38" s="171" t="str">
        <f>IF('2a.  Simple Form Data Entry'!E84="","  ",'2a.  Simple Form Data Entry'!E84)</f>
        <v>Rent adjusted annually by the CPI capped at 3%</v>
      </c>
      <c r="I38" s="73">
        <f>'2a.  Simple Form Data Entry'!N84</f>
        <v>0</v>
      </c>
      <c r="J38" s="73">
        <f>'2a.  Simple Form Data Entry'!G84</f>
        <v>842</v>
      </c>
      <c r="K38" s="73">
        <f>'2a.  Simple Form Data Entry'!H84</f>
        <v>15106</v>
      </c>
      <c r="L38" s="73">
        <f t="shared" si="7"/>
        <v>15948</v>
      </c>
      <c r="M38" s="73">
        <f>'2a.  Simple Form Data Entry'!I84</f>
        <v>15559</v>
      </c>
      <c r="N38" s="73">
        <f>'2a.  Simple Form Data Entry'!J84</f>
        <v>16026</v>
      </c>
      <c r="O38" s="73">
        <f t="shared" si="5"/>
        <v>31585</v>
      </c>
      <c r="P38" s="73">
        <f>'2a.  Simple Form Data Entry'!K84</f>
        <v>16507</v>
      </c>
      <c r="Q38" s="73">
        <f>'2a.  Simple Form Data Entry'!L84</f>
        <v>17002</v>
      </c>
      <c r="R38" s="73">
        <f t="shared" si="6"/>
        <v>33509</v>
      </c>
      <c r="S38" s="75">
        <f>'2a.  Simple Form Data Entry'!M84</f>
        <v>43290</v>
      </c>
      <c r="T38" s="11"/>
    </row>
    <row r="39" spans="1:20" ht="13.5" customHeight="1">
      <c r="A39" s="15"/>
      <c r="B39" s="321" t="s">
        <v>78</v>
      </c>
      <c r="C39" s="322"/>
      <c r="D39" s="42"/>
      <c r="E39" s="42"/>
      <c r="F39" s="42"/>
      <c r="G39" s="42"/>
      <c r="H39" s="171" t="str">
        <f>IF('2a.  Simple Form Data Entry'!E85="","  ",'2a.  Simple Form Data Entry'!E85)</f>
        <v xml:space="preserve">  </v>
      </c>
      <c r="I39" s="73">
        <f>'2a.  Simple Form Data Entry'!N85</f>
        <v>0</v>
      </c>
      <c r="J39" s="73">
        <f>'2a.  Simple Form Data Entry'!G85</f>
        <v>0</v>
      </c>
      <c r="K39" s="73">
        <f>'2a.  Simple Form Data Entry'!H85</f>
        <v>0</v>
      </c>
      <c r="L39" s="73">
        <f t="shared" si="7"/>
        <v>0</v>
      </c>
      <c r="M39" s="73">
        <f>'2a.  Simple Form Data Entry'!I85</f>
        <v>0</v>
      </c>
      <c r="N39" s="73">
        <f>'2a.  Simple Form Data Entry'!J85</f>
        <v>0</v>
      </c>
      <c r="O39" s="73">
        <f t="shared" si="5"/>
        <v>0</v>
      </c>
      <c r="P39" s="73">
        <f>'2a.  Simple Form Data Entry'!K85</f>
        <v>0</v>
      </c>
      <c r="Q39" s="73">
        <f>'2a.  Simple Form Data Entry'!L85</f>
        <v>0</v>
      </c>
      <c r="R39" s="73">
        <f t="shared" si="6"/>
        <v>0</v>
      </c>
      <c r="S39" s="75">
        <f>'2a.  Simple Form Data Entry'!M85</f>
        <v>0</v>
      </c>
      <c r="T39" s="11"/>
    </row>
    <row r="40" spans="1:20" ht="13.5" customHeight="1">
      <c r="A40" s="15"/>
      <c r="B40" s="317" t="s">
        <v>80</v>
      </c>
      <c r="C40" s="318"/>
      <c r="D40" s="42"/>
      <c r="E40" s="42"/>
      <c r="F40" s="42"/>
      <c r="G40" s="42"/>
      <c r="H40" s="171" t="str">
        <f>IF('2a.  Simple Form Data Entry'!E86="","  ",'2a.  Simple Form Data Entry'!E86)</f>
        <v xml:space="preserve">  </v>
      </c>
      <c r="I40" s="73">
        <f>'2a.  Simple Form Data Entry'!N86</f>
        <v>0</v>
      </c>
      <c r="J40" s="73">
        <f>'2a.  Simple Form Data Entry'!G86</f>
        <v>0</v>
      </c>
      <c r="K40" s="73">
        <f>'2a.  Simple Form Data Entry'!H86</f>
        <v>0</v>
      </c>
      <c r="L40" s="73">
        <f t="shared" si="7"/>
        <v>0</v>
      </c>
      <c r="M40" s="73">
        <f>'2a.  Simple Form Data Entry'!I86</f>
        <v>0</v>
      </c>
      <c r="N40" s="73">
        <f>'2a.  Simple Form Data Entry'!J86</f>
        <v>0</v>
      </c>
      <c r="O40" s="73">
        <f t="shared" si="5"/>
        <v>0</v>
      </c>
      <c r="P40" s="73">
        <f>'2a.  Simple Form Data Entry'!K86</f>
        <v>0</v>
      </c>
      <c r="Q40" s="73">
        <f>'2a.  Simple Form Data Entry'!L86</f>
        <v>0</v>
      </c>
      <c r="R40" s="73">
        <f t="shared" si="6"/>
        <v>0</v>
      </c>
      <c r="S40" s="75">
        <f>'2a.  Simple Form Data Entry'!M86</f>
        <v>0</v>
      </c>
      <c r="T40" s="11"/>
    </row>
    <row r="41" spans="1:20" ht="13.5" customHeight="1">
      <c r="A41" s="15"/>
      <c r="B41" s="321" t="s">
        <v>82</v>
      </c>
      <c r="C41" s="322"/>
      <c r="D41" s="42"/>
      <c r="E41" s="42"/>
      <c r="F41" s="42"/>
      <c r="G41" s="42"/>
      <c r="H41" s="171" t="str">
        <f>IF('2a.  Simple Form Data Entry'!E87="","  ",'2a.  Simple Form Data Entry'!E87)</f>
        <v xml:space="preserve">  </v>
      </c>
      <c r="I41" s="73">
        <f>'2a.  Simple Form Data Entry'!N87</f>
        <v>0</v>
      </c>
      <c r="J41" s="73">
        <f>'2a.  Simple Form Data Entry'!G87</f>
        <v>0</v>
      </c>
      <c r="K41" s="73">
        <f>'2a.  Simple Form Data Entry'!H87</f>
        <v>0</v>
      </c>
      <c r="L41" s="73">
        <f t="shared" si="7"/>
        <v>0</v>
      </c>
      <c r="M41" s="73">
        <f>'2a.  Simple Form Data Entry'!I87</f>
        <v>0</v>
      </c>
      <c r="N41" s="73">
        <f>'2a.  Simple Form Data Entry'!J87</f>
        <v>0</v>
      </c>
      <c r="O41" s="73">
        <f t="shared" si="5"/>
        <v>0</v>
      </c>
      <c r="P41" s="73">
        <f>'2a.  Simple Form Data Entry'!K87</f>
        <v>0</v>
      </c>
      <c r="Q41" s="73">
        <f>'2a.  Simple Form Data Entry'!L87</f>
        <v>0</v>
      </c>
      <c r="R41" s="73">
        <f t="shared" si="6"/>
        <v>0</v>
      </c>
      <c r="S41" s="75">
        <f>'2a.  Simple Form Data Entry'!M87</f>
        <v>0</v>
      </c>
      <c r="T41" s="11"/>
    </row>
    <row r="42" spans="1:20" ht="13.5" customHeight="1">
      <c r="A42" s="15"/>
      <c r="B42" s="319" t="s">
        <v>83</v>
      </c>
      <c r="C42" s="320"/>
      <c r="D42" s="42"/>
      <c r="E42" s="42"/>
      <c r="F42" s="42"/>
      <c r="G42" s="42"/>
      <c r="H42" s="171" t="str">
        <f>IF('2a.  Simple Form Data Entry'!E88="","  ",'2a.  Simple Form Data Entry'!E88)</f>
        <v xml:space="preserve">  </v>
      </c>
      <c r="I42" s="73">
        <f>'2a.  Simple Form Data Entry'!N88</f>
        <v>0</v>
      </c>
      <c r="J42" s="73">
        <f>'2a.  Simple Form Data Entry'!G88</f>
        <v>0</v>
      </c>
      <c r="K42" s="73">
        <f>'2a.  Simple Form Data Entry'!H88</f>
        <v>0</v>
      </c>
      <c r="L42" s="73">
        <f t="shared" si="7"/>
        <v>0</v>
      </c>
      <c r="M42" s="73">
        <f>'2a.  Simple Form Data Entry'!I88</f>
        <v>0</v>
      </c>
      <c r="N42" s="73">
        <f>'2a.  Simple Form Data Entry'!J88</f>
        <v>0</v>
      </c>
      <c r="O42" s="73">
        <f t="shared" si="5"/>
        <v>0</v>
      </c>
      <c r="P42" s="73">
        <f>'2a.  Simple Form Data Entry'!K88</f>
        <v>0</v>
      </c>
      <c r="Q42" s="73">
        <f>'2a.  Simple Form Data Entry'!L88</f>
        <v>0</v>
      </c>
      <c r="R42" s="73">
        <f t="shared" si="6"/>
        <v>0</v>
      </c>
      <c r="S42" s="75">
        <f>'2a.  Simple Form Data Entry'!M88</f>
        <v>0</v>
      </c>
      <c r="T42" s="11"/>
    </row>
    <row r="43" spans="1:20" ht="14.45">
      <c r="A43" s="25"/>
      <c r="B43" s="26"/>
      <c r="C43" s="27" t="s">
        <v>144</v>
      </c>
      <c r="D43" s="28"/>
      <c r="E43" s="28"/>
      <c r="F43" s="28"/>
      <c r="G43" s="28"/>
      <c r="H43" s="172"/>
      <c r="I43" s="59">
        <f aca="true" t="shared" si="8" ref="I43:S43">SUM(I36:I42)</f>
        <v>0</v>
      </c>
      <c r="J43" s="59">
        <f t="shared" si="8"/>
        <v>842</v>
      </c>
      <c r="K43" s="59">
        <f t="shared" si="8"/>
        <v>15106</v>
      </c>
      <c r="L43" s="59">
        <f t="shared" si="7"/>
        <v>15948</v>
      </c>
      <c r="M43" s="59">
        <f t="shared" si="8"/>
        <v>15559</v>
      </c>
      <c r="N43" s="59">
        <f t="shared" si="8"/>
        <v>16026</v>
      </c>
      <c r="O43" s="59">
        <f t="shared" si="5"/>
        <v>31585</v>
      </c>
      <c r="P43" s="59">
        <f aca="true" t="shared" si="9" ref="P43:Q43">SUM(P36:P42)</f>
        <v>16507</v>
      </c>
      <c r="Q43" s="59">
        <f t="shared" si="9"/>
        <v>17002</v>
      </c>
      <c r="R43" s="59">
        <f t="shared" si="6"/>
        <v>33509</v>
      </c>
      <c r="S43" s="60">
        <f t="shared" si="8"/>
        <v>43290</v>
      </c>
      <c r="T43" s="11"/>
    </row>
    <row r="44" spans="1:20" ht="3" customHeight="1">
      <c r="A44" s="15"/>
      <c r="B44" s="17"/>
      <c r="C44" s="21"/>
      <c r="D44" s="22"/>
      <c r="E44" s="22"/>
      <c r="F44" s="22"/>
      <c r="G44" s="22"/>
      <c r="H44" s="168"/>
      <c r="I44" s="44"/>
      <c r="J44" s="23"/>
      <c r="K44" s="23"/>
      <c r="L44" s="23"/>
      <c r="M44" s="23"/>
      <c r="N44" s="23"/>
      <c r="O44" s="23"/>
      <c r="P44" s="23"/>
      <c r="Q44" s="23"/>
      <c r="R44" s="244"/>
      <c r="S44" s="24"/>
      <c r="T44" s="11"/>
    </row>
    <row r="45" spans="1:20" ht="14.45">
      <c r="A45" s="409" t="str">
        <f>IF('2a.  Simple Form Data Entry'!E91="","   ",'2a.  Simple Form Data Entry'!E91)</f>
        <v xml:space="preserve">   </v>
      </c>
      <c r="B45" s="410"/>
      <c r="C45" s="411"/>
      <c r="D45" s="158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1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58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2" t="str">
        <f>IF('2a.  Simple Form Data Entry'!I91="","   ",'2a.  Simple Form Data Entry'!I91)</f>
        <v xml:space="preserve"> </v>
      </c>
      <c r="H45" s="169"/>
      <c r="I45" s="45"/>
      <c r="J45" s="36"/>
      <c r="K45" s="36"/>
      <c r="L45" s="36"/>
      <c r="M45" s="36"/>
      <c r="N45" s="36"/>
      <c r="O45" s="36"/>
      <c r="P45" s="36"/>
      <c r="Q45" s="36"/>
      <c r="R45" s="245"/>
      <c r="S45" s="37"/>
      <c r="T45" s="11"/>
    </row>
    <row r="46" spans="1:20" ht="13.5" customHeight="1">
      <c r="A46" s="18"/>
      <c r="B46" s="47" t="s">
        <v>72</v>
      </c>
      <c r="C46" s="19"/>
      <c r="D46" s="42"/>
      <c r="E46" s="42"/>
      <c r="F46" s="42"/>
      <c r="G46" s="42"/>
      <c r="H46" s="171" t="str">
        <f>IF('2a.  Simple Form Data Entry'!E93="","  ",'2a.  Simple Form Data Entry'!E93)</f>
        <v xml:space="preserve">  </v>
      </c>
      <c r="I46" s="412">
        <f>'2a.  Simple Form Data Entry'!N93</f>
        <v>0</v>
      </c>
      <c r="J46" s="412">
        <f>'2a.  Simple Form Data Entry'!G93</f>
        <v>0</v>
      </c>
      <c r="K46" s="412">
        <f>'2a.  Simple Form Data Entry'!H93</f>
        <v>0</v>
      </c>
      <c r="L46" s="73">
        <f aca="true" t="shared" si="10" ref="L46:L95">J46+K46</f>
        <v>0</v>
      </c>
      <c r="M46" s="412">
        <f>'2a.  Simple Form Data Entry'!I93</f>
        <v>0</v>
      </c>
      <c r="N46" s="412">
        <f>'2a.  Simple Form Data Entry'!J93</f>
        <v>0</v>
      </c>
      <c r="O46" s="73">
        <f aca="true" t="shared" si="11" ref="O46:O95">M46+N46</f>
        <v>0</v>
      </c>
      <c r="P46" s="412">
        <f>'2a.  Simple Form Data Entry'!K93</f>
        <v>0</v>
      </c>
      <c r="Q46" s="412">
        <f>'2a.  Simple Form Data Entry'!L93</f>
        <v>0</v>
      </c>
      <c r="R46" s="73">
        <f aca="true" t="shared" si="12" ref="R46:R95">P46+Q46</f>
        <v>0</v>
      </c>
      <c r="S46" s="75">
        <f>'2a.  Simple Form Data Entry'!M93</f>
        <v>0</v>
      </c>
      <c r="T46" s="11"/>
    </row>
    <row r="47" spans="1:20" ht="13.5" customHeight="1">
      <c r="A47" s="18"/>
      <c r="B47" s="47" t="s">
        <v>74</v>
      </c>
      <c r="C47" s="19"/>
      <c r="D47" s="42"/>
      <c r="E47" s="42"/>
      <c r="F47" s="42"/>
      <c r="G47" s="42"/>
      <c r="H47" s="171" t="str">
        <f>IF('2a.  Simple Form Data Entry'!E94="","  ",'2a.  Simple Form Data Entry'!E94)</f>
        <v xml:space="preserve">  </v>
      </c>
      <c r="I47" s="412">
        <f>'2a.  Simple Form Data Entry'!N94</f>
        <v>0</v>
      </c>
      <c r="J47" s="412">
        <f>'2a.  Simple Form Data Entry'!G94</f>
        <v>0</v>
      </c>
      <c r="K47" s="412">
        <f>'2a.  Simple Form Data Entry'!H94</f>
        <v>0</v>
      </c>
      <c r="L47" s="73">
        <f t="shared" si="10"/>
        <v>0</v>
      </c>
      <c r="M47" s="412">
        <f>'2a.  Simple Form Data Entry'!I94</f>
        <v>0</v>
      </c>
      <c r="N47" s="412">
        <f>'2a.  Simple Form Data Entry'!J94</f>
        <v>0</v>
      </c>
      <c r="O47" s="73">
        <f t="shared" si="11"/>
        <v>0</v>
      </c>
      <c r="P47" s="412">
        <f>'2a.  Simple Form Data Entry'!K94</f>
        <v>0</v>
      </c>
      <c r="Q47" s="412">
        <f>'2a.  Simple Form Data Entry'!L94</f>
        <v>0</v>
      </c>
      <c r="R47" s="73">
        <f t="shared" si="12"/>
        <v>0</v>
      </c>
      <c r="S47" s="75">
        <f>'2a.  Simple Form Data Entry'!M94</f>
        <v>0</v>
      </c>
      <c r="T47" s="11"/>
    </row>
    <row r="48" spans="1:20" ht="13.5" customHeight="1">
      <c r="A48" s="18"/>
      <c r="B48" s="47" t="s">
        <v>76</v>
      </c>
      <c r="C48" s="19"/>
      <c r="D48" s="42"/>
      <c r="E48" s="42"/>
      <c r="F48" s="42"/>
      <c r="G48" s="42"/>
      <c r="H48" s="171" t="str">
        <f>IF('2a.  Simple Form Data Entry'!E95="","  ",'2a.  Simple Form Data Entry'!E95)</f>
        <v xml:space="preserve">  </v>
      </c>
      <c r="I48" s="412">
        <f>'2a.  Simple Form Data Entry'!N95</f>
        <v>0</v>
      </c>
      <c r="J48" s="412">
        <f>'2a.  Simple Form Data Entry'!G95</f>
        <v>0</v>
      </c>
      <c r="K48" s="412">
        <f>'2a.  Simple Form Data Entry'!H95</f>
        <v>0</v>
      </c>
      <c r="L48" s="73">
        <f t="shared" si="10"/>
        <v>0</v>
      </c>
      <c r="M48" s="412">
        <f>'2a.  Simple Form Data Entry'!I95</f>
        <v>0</v>
      </c>
      <c r="N48" s="412">
        <f>'2a.  Simple Form Data Entry'!J95</f>
        <v>0</v>
      </c>
      <c r="O48" s="73">
        <f t="shared" si="11"/>
        <v>0</v>
      </c>
      <c r="P48" s="412">
        <f>'2a.  Simple Form Data Entry'!K95</f>
        <v>0</v>
      </c>
      <c r="Q48" s="412">
        <f>'2a.  Simple Form Data Entry'!L95</f>
        <v>0</v>
      </c>
      <c r="R48" s="73">
        <f t="shared" si="12"/>
        <v>0</v>
      </c>
      <c r="S48" s="75">
        <f>'2a.  Simple Form Data Entry'!M95</f>
        <v>0</v>
      </c>
      <c r="T48" s="11"/>
    </row>
    <row r="49" spans="1:20" ht="13.5" customHeight="1">
      <c r="A49" s="18"/>
      <c r="B49" s="321" t="s">
        <v>78</v>
      </c>
      <c r="C49" s="322"/>
      <c r="D49" s="42"/>
      <c r="E49" s="42"/>
      <c r="F49" s="42"/>
      <c r="G49" s="42"/>
      <c r="H49" s="171" t="str">
        <f>IF('2a.  Simple Form Data Entry'!E96="","  ",'2a.  Simple Form Data Entry'!E96)</f>
        <v xml:space="preserve">  </v>
      </c>
      <c r="I49" s="412">
        <f>'2a.  Simple Form Data Entry'!N96</f>
        <v>0</v>
      </c>
      <c r="J49" s="412">
        <f>'2a.  Simple Form Data Entry'!G96</f>
        <v>0</v>
      </c>
      <c r="K49" s="412">
        <f>'2a.  Simple Form Data Entry'!H96</f>
        <v>0</v>
      </c>
      <c r="L49" s="73">
        <f t="shared" si="10"/>
        <v>0</v>
      </c>
      <c r="M49" s="412">
        <f>'2a.  Simple Form Data Entry'!I96</f>
        <v>0</v>
      </c>
      <c r="N49" s="412">
        <f>'2a.  Simple Form Data Entry'!J96</f>
        <v>0</v>
      </c>
      <c r="O49" s="73">
        <f t="shared" si="11"/>
        <v>0</v>
      </c>
      <c r="P49" s="412">
        <f>'2a.  Simple Form Data Entry'!K96</f>
        <v>0</v>
      </c>
      <c r="Q49" s="412">
        <f>'2a.  Simple Form Data Entry'!L96</f>
        <v>0</v>
      </c>
      <c r="R49" s="73">
        <f t="shared" si="12"/>
        <v>0</v>
      </c>
      <c r="S49" s="75">
        <f>'2a.  Simple Form Data Entry'!M96</f>
        <v>0</v>
      </c>
      <c r="T49" s="11"/>
    </row>
    <row r="50" spans="1:20" ht="13.5" customHeight="1">
      <c r="A50" s="18"/>
      <c r="B50" s="317" t="s">
        <v>80</v>
      </c>
      <c r="C50" s="318"/>
      <c r="D50" s="42"/>
      <c r="E50" s="42"/>
      <c r="F50" s="42"/>
      <c r="G50" s="42"/>
      <c r="H50" s="171" t="str">
        <f>IF('2a.  Simple Form Data Entry'!E97="","  ",'2a.  Simple Form Data Entry'!E97)</f>
        <v xml:space="preserve">  </v>
      </c>
      <c r="I50" s="412">
        <f>'2a.  Simple Form Data Entry'!N97</f>
        <v>0</v>
      </c>
      <c r="J50" s="412">
        <f>'2a.  Simple Form Data Entry'!G97</f>
        <v>0</v>
      </c>
      <c r="K50" s="412">
        <f>'2a.  Simple Form Data Entry'!H97</f>
        <v>0</v>
      </c>
      <c r="L50" s="73">
        <f t="shared" si="10"/>
        <v>0</v>
      </c>
      <c r="M50" s="412">
        <f>'2a.  Simple Form Data Entry'!I97</f>
        <v>0</v>
      </c>
      <c r="N50" s="412">
        <f>'2a.  Simple Form Data Entry'!J97</f>
        <v>0</v>
      </c>
      <c r="O50" s="73">
        <f t="shared" si="11"/>
        <v>0</v>
      </c>
      <c r="P50" s="412">
        <f>'2a.  Simple Form Data Entry'!K97</f>
        <v>0</v>
      </c>
      <c r="Q50" s="412">
        <f>'2a.  Simple Form Data Entry'!L97</f>
        <v>0</v>
      </c>
      <c r="R50" s="73">
        <f t="shared" si="12"/>
        <v>0</v>
      </c>
      <c r="S50" s="75">
        <f>'2a.  Simple Form Data Entry'!M97</f>
        <v>0</v>
      </c>
      <c r="T50" s="11"/>
    </row>
    <row r="51" spans="1:20" ht="13.5" customHeight="1">
      <c r="A51" s="18"/>
      <c r="B51" s="321" t="s">
        <v>82</v>
      </c>
      <c r="C51" s="322"/>
      <c r="D51" s="42"/>
      <c r="E51" s="42"/>
      <c r="F51" s="42"/>
      <c r="G51" s="42"/>
      <c r="H51" s="171" t="str">
        <f>IF('2a.  Simple Form Data Entry'!E98="","  ",'2a.  Simple Form Data Entry'!E98)</f>
        <v xml:space="preserve">  </v>
      </c>
      <c r="I51" s="412">
        <f>'2a.  Simple Form Data Entry'!N98</f>
        <v>0</v>
      </c>
      <c r="J51" s="412">
        <f>'2a.  Simple Form Data Entry'!G98</f>
        <v>0</v>
      </c>
      <c r="K51" s="412">
        <f>'2a.  Simple Form Data Entry'!H98</f>
        <v>0</v>
      </c>
      <c r="L51" s="73">
        <f t="shared" si="10"/>
        <v>0</v>
      </c>
      <c r="M51" s="412">
        <f>'2a.  Simple Form Data Entry'!I98</f>
        <v>0</v>
      </c>
      <c r="N51" s="412">
        <f>'2a.  Simple Form Data Entry'!J98</f>
        <v>0</v>
      </c>
      <c r="O51" s="73">
        <f t="shared" si="11"/>
        <v>0</v>
      </c>
      <c r="P51" s="412">
        <f>'2a.  Simple Form Data Entry'!K98</f>
        <v>0</v>
      </c>
      <c r="Q51" s="412">
        <f>'2a.  Simple Form Data Entry'!L98</f>
        <v>0</v>
      </c>
      <c r="R51" s="73">
        <f t="shared" si="12"/>
        <v>0</v>
      </c>
      <c r="S51" s="75">
        <f>'2a.  Simple Form Data Entry'!M98</f>
        <v>0</v>
      </c>
      <c r="T51" s="11"/>
    </row>
    <row r="52" spans="1:20" ht="13.5" customHeight="1">
      <c r="A52" s="18"/>
      <c r="B52" s="319" t="s">
        <v>83</v>
      </c>
      <c r="C52" s="320"/>
      <c r="D52" s="42"/>
      <c r="E52" s="42"/>
      <c r="F52" s="42"/>
      <c r="G52" s="42"/>
      <c r="H52" s="171" t="str">
        <f>IF('2a.  Simple Form Data Entry'!E99="","  ",'2a.  Simple Form Data Entry'!E99)</f>
        <v xml:space="preserve">  </v>
      </c>
      <c r="I52" s="412">
        <f>'2a.  Simple Form Data Entry'!N99</f>
        <v>0</v>
      </c>
      <c r="J52" s="412">
        <f>'2a.  Simple Form Data Entry'!G99</f>
        <v>0</v>
      </c>
      <c r="K52" s="412">
        <f>'2a.  Simple Form Data Entry'!H99</f>
        <v>0</v>
      </c>
      <c r="L52" s="73">
        <f t="shared" si="10"/>
        <v>0</v>
      </c>
      <c r="M52" s="412">
        <f>'2a.  Simple Form Data Entry'!I99</f>
        <v>0</v>
      </c>
      <c r="N52" s="412">
        <f>'2a.  Simple Form Data Entry'!J99</f>
        <v>0</v>
      </c>
      <c r="O52" s="73">
        <f t="shared" si="11"/>
        <v>0</v>
      </c>
      <c r="P52" s="412">
        <f>'2a.  Simple Form Data Entry'!K99</f>
        <v>0</v>
      </c>
      <c r="Q52" s="412">
        <f>'2a.  Simple Form Data Entry'!L99</f>
        <v>0</v>
      </c>
      <c r="R52" s="73">
        <f t="shared" si="12"/>
        <v>0</v>
      </c>
      <c r="S52" s="75">
        <f>'2a.  Simple Form Data Entry'!M99</f>
        <v>0</v>
      </c>
      <c r="T52" s="11"/>
    </row>
    <row r="53" spans="1:20" ht="14.45">
      <c r="A53" s="25"/>
      <c r="B53" s="26"/>
      <c r="C53" s="27" t="s">
        <v>144</v>
      </c>
      <c r="D53" s="28"/>
      <c r="E53" s="28"/>
      <c r="F53" s="28"/>
      <c r="G53" s="28"/>
      <c r="H53" s="172"/>
      <c r="I53" s="59">
        <f aca="true" t="shared" si="13" ref="I53:S53">SUM(I46:I52)</f>
        <v>0</v>
      </c>
      <c r="J53" s="59">
        <f t="shared" si="13"/>
        <v>0</v>
      </c>
      <c r="K53" s="59">
        <f t="shared" si="13"/>
        <v>0</v>
      </c>
      <c r="L53" s="59">
        <f t="shared" si="10"/>
        <v>0</v>
      </c>
      <c r="M53" s="59">
        <f t="shared" si="13"/>
        <v>0</v>
      </c>
      <c r="N53" s="59">
        <f t="shared" si="13"/>
        <v>0</v>
      </c>
      <c r="O53" s="59">
        <f t="shared" si="11"/>
        <v>0</v>
      </c>
      <c r="P53" s="59">
        <f aca="true" t="shared" si="14" ref="P53:Q53">SUM(P46:P52)</f>
        <v>0</v>
      </c>
      <c r="Q53" s="59">
        <f t="shared" si="14"/>
        <v>0</v>
      </c>
      <c r="R53" s="59">
        <f t="shared" si="12"/>
        <v>0</v>
      </c>
      <c r="S53" s="60">
        <f t="shared" si="13"/>
        <v>0</v>
      </c>
      <c r="T53" s="11"/>
    </row>
    <row r="54" spans="1:20" ht="3" customHeight="1">
      <c r="A54" s="15"/>
      <c r="B54" s="17"/>
      <c r="C54" s="12"/>
      <c r="D54" s="22"/>
      <c r="E54" s="22"/>
      <c r="F54" s="22"/>
      <c r="G54" s="22"/>
      <c r="H54" s="173"/>
      <c r="I54" s="55"/>
      <c r="J54" s="56"/>
      <c r="K54" s="56"/>
      <c r="L54" s="73">
        <f t="shared" si="10"/>
        <v>0</v>
      </c>
      <c r="M54" s="57"/>
      <c r="N54" s="56"/>
      <c r="O54" s="73">
        <f t="shared" si="11"/>
        <v>0</v>
      </c>
      <c r="P54" s="56"/>
      <c r="Q54" s="56"/>
      <c r="R54" s="73">
        <f t="shared" si="12"/>
        <v>0</v>
      </c>
      <c r="S54" s="58"/>
      <c r="T54" s="11"/>
    </row>
    <row r="55" spans="1:20" ht="14.45" hidden="1">
      <c r="A55" s="409" t="str">
        <f>IF('2a.  Simple Form Data Entry'!E102="","   ",'2a.  Simple Form Data Entry'!E102)</f>
        <v xml:space="preserve">   </v>
      </c>
      <c r="B55" s="410"/>
      <c r="C55" s="411"/>
      <c r="D55" s="158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1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58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2" t="str">
        <f>IF('2a.  Simple Form Data Entry'!I102="","   ",'2a.  Simple Form Data Entry'!I102)</f>
        <v xml:space="preserve"> </v>
      </c>
      <c r="H55" s="169"/>
      <c r="I55" s="45"/>
      <c r="J55" s="36"/>
      <c r="K55" s="36"/>
      <c r="L55" s="73">
        <f t="shared" si="10"/>
        <v>0</v>
      </c>
      <c r="M55" s="36"/>
      <c r="N55" s="36"/>
      <c r="O55" s="73">
        <f t="shared" si="11"/>
        <v>0</v>
      </c>
      <c r="P55" s="36"/>
      <c r="Q55" s="36"/>
      <c r="R55" s="73">
        <f t="shared" si="12"/>
        <v>0</v>
      </c>
      <c r="S55" s="37"/>
      <c r="T55" s="11"/>
    </row>
    <row r="56" spans="1:20" ht="13.5" customHeight="1" hidden="1">
      <c r="A56" s="18"/>
      <c r="B56" s="47" t="s">
        <v>72</v>
      </c>
      <c r="C56" s="19"/>
      <c r="D56" s="42"/>
      <c r="E56" s="42"/>
      <c r="F56" s="42"/>
      <c r="G56" s="42"/>
      <c r="H56" s="171" t="str">
        <f>IF('2a.  Simple Form Data Entry'!E104="","  ",'2a.  Simple Form Data Entry'!E104)</f>
        <v xml:space="preserve">  </v>
      </c>
      <c r="I56" s="412">
        <f>'2a.  Simple Form Data Entry'!N104</f>
        <v>0</v>
      </c>
      <c r="J56" s="412">
        <f>'2a.  Simple Form Data Entry'!G104</f>
        <v>0</v>
      </c>
      <c r="K56" s="412">
        <f>'2a.  Simple Form Data Entry'!H104</f>
        <v>0</v>
      </c>
      <c r="L56" s="73">
        <f t="shared" si="10"/>
        <v>0</v>
      </c>
      <c r="M56" s="412">
        <f>'2a.  Simple Form Data Entry'!I104</f>
        <v>0</v>
      </c>
      <c r="N56" s="412">
        <f>'2a.  Simple Form Data Entry'!J104</f>
        <v>0</v>
      </c>
      <c r="O56" s="73">
        <f t="shared" si="11"/>
        <v>0</v>
      </c>
      <c r="P56" s="412">
        <f>'2a.  Simple Form Data Entry'!K104</f>
        <v>0</v>
      </c>
      <c r="Q56" s="412">
        <f>'2a.  Simple Form Data Entry'!L104</f>
        <v>0</v>
      </c>
      <c r="R56" s="73">
        <f t="shared" si="12"/>
        <v>0</v>
      </c>
      <c r="S56" s="75">
        <f>'2a.  Simple Form Data Entry'!M104</f>
        <v>0</v>
      </c>
      <c r="T56" s="11"/>
    </row>
    <row r="57" spans="1:20" ht="13.5" customHeight="1" hidden="1">
      <c r="A57" s="18"/>
      <c r="B57" s="47" t="s">
        <v>74</v>
      </c>
      <c r="C57" s="19"/>
      <c r="D57" s="42"/>
      <c r="E57" s="42"/>
      <c r="F57" s="42"/>
      <c r="G57" s="42"/>
      <c r="H57" s="171" t="str">
        <f>IF('2a.  Simple Form Data Entry'!E105="","  ",'2a.  Simple Form Data Entry'!E105)</f>
        <v xml:space="preserve">  </v>
      </c>
      <c r="I57" s="412">
        <f>'2a.  Simple Form Data Entry'!N105</f>
        <v>0</v>
      </c>
      <c r="J57" s="412">
        <f>'2a.  Simple Form Data Entry'!G105</f>
        <v>0</v>
      </c>
      <c r="K57" s="412">
        <f>'2a.  Simple Form Data Entry'!H105</f>
        <v>0</v>
      </c>
      <c r="L57" s="73">
        <f t="shared" si="10"/>
        <v>0</v>
      </c>
      <c r="M57" s="412">
        <f>'2a.  Simple Form Data Entry'!I105</f>
        <v>0</v>
      </c>
      <c r="N57" s="412">
        <f>'2a.  Simple Form Data Entry'!J105</f>
        <v>0</v>
      </c>
      <c r="O57" s="73">
        <f t="shared" si="11"/>
        <v>0</v>
      </c>
      <c r="P57" s="412">
        <f>'2a.  Simple Form Data Entry'!K105</f>
        <v>0</v>
      </c>
      <c r="Q57" s="412">
        <f>'2a.  Simple Form Data Entry'!L105</f>
        <v>0</v>
      </c>
      <c r="R57" s="73">
        <f t="shared" si="12"/>
        <v>0</v>
      </c>
      <c r="S57" s="75">
        <f>'2a.  Simple Form Data Entry'!M105</f>
        <v>0</v>
      </c>
      <c r="T57" s="11"/>
    </row>
    <row r="58" spans="1:20" ht="13.5" customHeight="1" hidden="1">
      <c r="A58" s="18"/>
      <c r="B58" s="47" t="s">
        <v>76</v>
      </c>
      <c r="C58" s="19"/>
      <c r="D58" s="42"/>
      <c r="E58" s="42"/>
      <c r="F58" s="42"/>
      <c r="G58" s="42"/>
      <c r="H58" s="171" t="str">
        <f>IF('2a.  Simple Form Data Entry'!E106="","  ",'2a.  Simple Form Data Entry'!E106)</f>
        <v xml:space="preserve">  </v>
      </c>
      <c r="I58" s="412">
        <f>'2a.  Simple Form Data Entry'!N106</f>
        <v>0</v>
      </c>
      <c r="J58" s="412">
        <f>'2a.  Simple Form Data Entry'!G106</f>
        <v>0</v>
      </c>
      <c r="K58" s="412">
        <f>'2a.  Simple Form Data Entry'!H106</f>
        <v>0</v>
      </c>
      <c r="L58" s="73">
        <f t="shared" si="10"/>
        <v>0</v>
      </c>
      <c r="M58" s="412">
        <f>'2a.  Simple Form Data Entry'!I106</f>
        <v>0</v>
      </c>
      <c r="N58" s="412">
        <f>'2a.  Simple Form Data Entry'!J106</f>
        <v>0</v>
      </c>
      <c r="O58" s="73">
        <f t="shared" si="11"/>
        <v>0</v>
      </c>
      <c r="P58" s="412">
        <f>'2a.  Simple Form Data Entry'!K106</f>
        <v>0</v>
      </c>
      <c r="Q58" s="412">
        <f>'2a.  Simple Form Data Entry'!L106</f>
        <v>0</v>
      </c>
      <c r="R58" s="73">
        <f t="shared" si="12"/>
        <v>0</v>
      </c>
      <c r="S58" s="75">
        <f>'2a.  Simple Form Data Entry'!M106</f>
        <v>0</v>
      </c>
      <c r="T58" s="11"/>
    </row>
    <row r="59" spans="1:20" ht="13.5" customHeight="1" hidden="1">
      <c r="A59" s="18"/>
      <c r="B59" s="321" t="s">
        <v>78</v>
      </c>
      <c r="C59" s="322"/>
      <c r="D59" s="42"/>
      <c r="E59" s="42"/>
      <c r="F59" s="42"/>
      <c r="G59" s="42"/>
      <c r="H59" s="171" t="str">
        <f>IF('2a.  Simple Form Data Entry'!E107="","  ",'2a.  Simple Form Data Entry'!E107)</f>
        <v xml:space="preserve">  </v>
      </c>
      <c r="I59" s="412">
        <f>'2a.  Simple Form Data Entry'!N107</f>
        <v>0</v>
      </c>
      <c r="J59" s="412">
        <f>'2a.  Simple Form Data Entry'!G107</f>
        <v>0</v>
      </c>
      <c r="K59" s="412">
        <f>'2a.  Simple Form Data Entry'!H107</f>
        <v>0</v>
      </c>
      <c r="L59" s="73">
        <f t="shared" si="10"/>
        <v>0</v>
      </c>
      <c r="M59" s="412">
        <f>'2a.  Simple Form Data Entry'!I107</f>
        <v>0</v>
      </c>
      <c r="N59" s="412">
        <f>'2a.  Simple Form Data Entry'!J107</f>
        <v>0</v>
      </c>
      <c r="O59" s="73">
        <f t="shared" si="11"/>
        <v>0</v>
      </c>
      <c r="P59" s="412">
        <f>'2a.  Simple Form Data Entry'!K107</f>
        <v>0</v>
      </c>
      <c r="Q59" s="412">
        <f>'2a.  Simple Form Data Entry'!L107</f>
        <v>0</v>
      </c>
      <c r="R59" s="73">
        <f t="shared" si="12"/>
        <v>0</v>
      </c>
      <c r="S59" s="75">
        <f>'2a.  Simple Form Data Entry'!M107</f>
        <v>0</v>
      </c>
      <c r="T59" s="11"/>
    </row>
    <row r="60" spans="1:20" ht="13.5" customHeight="1" hidden="1">
      <c r="A60" s="18"/>
      <c r="B60" s="317" t="s">
        <v>80</v>
      </c>
      <c r="C60" s="318"/>
      <c r="D60" s="42"/>
      <c r="E60" s="42"/>
      <c r="F60" s="42"/>
      <c r="G60" s="42"/>
      <c r="H60" s="171" t="str">
        <f>IF('2a.  Simple Form Data Entry'!E108="","  ",'2a.  Simple Form Data Entry'!E108)</f>
        <v xml:space="preserve">  </v>
      </c>
      <c r="I60" s="412">
        <f>'2a.  Simple Form Data Entry'!N108</f>
        <v>0</v>
      </c>
      <c r="J60" s="412">
        <f>'2a.  Simple Form Data Entry'!G108</f>
        <v>0</v>
      </c>
      <c r="K60" s="412">
        <f>'2a.  Simple Form Data Entry'!H108</f>
        <v>0</v>
      </c>
      <c r="L60" s="73">
        <f t="shared" si="10"/>
        <v>0</v>
      </c>
      <c r="M60" s="412">
        <f>'2a.  Simple Form Data Entry'!I108</f>
        <v>0</v>
      </c>
      <c r="N60" s="412">
        <f>'2a.  Simple Form Data Entry'!J108</f>
        <v>0</v>
      </c>
      <c r="O60" s="73">
        <f t="shared" si="11"/>
        <v>0</v>
      </c>
      <c r="P60" s="412">
        <f>'2a.  Simple Form Data Entry'!K108</f>
        <v>0</v>
      </c>
      <c r="Q60" s="412">
        <f>'2a.  Simple Form Data Entry'!L108</f>
        <v>0</v>
      </c>
      <c r="R60" s="73">
        <f t="shared" si="12"/>
        <v>0</v>
      </c>
      <c r="S60" s="75">
        <f>'2a.  Simple Form Data Entry'!M108</f>
        <v>0</v>
      </c>
      <c r="T60" s="11"/>
    </row>
    <row r="61" spans="1:20" ht="13.5" customHeight="1" hidden="1">
      <c r="A61" s="18"/>
      <c r="B61" s="321" t="s">
        <v>82</v>
      </c>
      <c r="C61" s="322"/>
      <c r="D61" s="42"/>
      <c r="E61" s="42"/>
      <c r="F61" s="42"/>
      <c r="G61" s="42"/>
      <c r="H61" s="171" t="str">
        <f>IF('2a.  Simple Form Data Entry'!E109="","  ",'2a.  Simple Form Data Entry'!E109)</f>
        <v xml:space="preserve">  </v>
      </c>
      <c r="I61" s="412">
        <f>'2a.  Simple Form Data Entry'!N109</f>
        <v>0</v>
      </c>
      <c r="J61" s="412">
        <f>'2a.  Simple Form Data Entry'!G109</f>
        <v>0</v>
      </c>
      <c r="K61" s="412">
        <f>'2a.  Simple Form Data Entry'!H109</f>
        <v>0</v>
      </c>
      <c r="L61" s="73">
        <f t="shared" si="10"/>
        <v>0</v>
      </c>
      <c r="M61" s="412">
        <f>'2a.  Simple Form Data Entry'!I109</f>
        <v>0</v>
      </c>
      <c r="N61" s="412">
        <f>'2a.  Simple Form Data Entry'!J109</f>
        <v>0</v>
      </c>
      <c r="O61" s="73">
        <f t="shared" si="11"/>
        <v>0</v>
      </c>
      <c r="P61" s="412">
        <f>'2a.  Simple Form Data Entry'!K109</f>
        <v>0</v>
      </c>
      <c r="Q61" s="412">
        <f>'2a.  Simple Form Data Entry'!L109</f>
        <v>0</v>
      </c>
      <c r="R61" s="73">
        <f t="shared" si="12"/>
        <v>0</v>
      </c>
      <c r="S61" s="75">
        <f>'2a.  Simple Form Data Entry'!M109</f>
        <v>0</v>
      </c>
      <c r="T61" s="11"/>
    </row>
    <row r="62" spans="1:20" ht="13.5" customHeight="1" hidden="1">
      <c r="A62" s="18"/>
      <c r="B62" s="319" t="s">
        <v>83</v>
      </c>
      <c r="C62" s="320"/>
      <c r="D62" s="42"/>
      <c r="E62" s="42"/>
      <c r="F62" s="42"/>
      <c r="G62" s="42"/>
      <c r="H62" s="171" t="str">
        <f>IF('2a.  Simple Form Data Entry'!E110="","  ",'2a.  Simple Form Data Entry'!E110)</f>
        <v xml:space="preserve">  </v>
      </c>
      <c r="I62" s="412">
        <f>'2a.  Simple Form Data Entry'!N110</f>
        <v>0</v>
      </c>
      <c r="J62" s="412">
        <f>'2a.  Simple Form Data Entry'!G110</f>
        <v>0</v>
      </c>
      <c r="K62" s="412">
        <f>'2a.  Simple Form Data Entry'!H110</f>
        <v>0</v>
      </c>
      <c r="L62" s="73">
        <f t="shared" si="10"/>
        <v>0</v>
      </c>
      <c r="M62" s="412">
        <f>'2a.  Simple Form Data Entry'!I110</f>
        <v>0</v>
      </c>
      <c r="N62" s="412">
        <f>'2a.  Simple Form Data Entry'!J110</f>
        <v>0</v>
      </c>
      <c r="O62" s="73">
        <f t="shared" si="11"/>
        <v>0</v>
      </c>
      <c r="P62" s="412">
        <f>'2a.  Simple Form Data Entry'!K110</f>
        <v>0</v>
      </c>
      <c r="Q62" s="412">
        <f>'2a.  Simple Form Data Entry'!L110</f>
        <v>0</v>
      </c>
      <c r="R62" s="73">
        <f t="shared" si="12"/>
        <v>0</v>
      </c>
      <c r="S62" s="75">
        <f>'2a.  Simple Form Data Entry'!M110</f>
        <v>0</v>
      </c>
      <c r="T62" s="11"/>
    </row>
    <row r="63" spans="1:20" ht="14.45" hidden="1">
      <c r="A63" s="25"/>
      <c r="B63" s="26"/>
      <c r="C63" s="27" t="s">
        <v>144</v>
      </c>
      <c r="D63" s="28"/>
      <c r="E63" s="28"/>
      <c r="F63" s="28"/>
      <c r="G63" s="28"/>
      <c r="H63" s="172"/>
      <c r="I63" s="59">
        <f aca="true" t="shared" si="15" ref="I63:S63">SUM(I56:I62)</f>
        <v>0</v>
      </c>
      <c r="J63" s="59">
        <f t="shared" si="15"/>
        <v>0</v>
      </c>
      <c r="K63" s="59">
        <f t="shared" si="15"/>
        <v>0</v>
      </c>
      <c r="L63" s="73">
        <f t="shared" si="10"/>
        <v>0</v>
      </c>
      <c r="M63" s="59">
        <f t="shared" si="15"/>
        <v>0</v>
      </c>
      <c r="N63" s="59">
        <f t="shared" si="15"/>
        <v>0</v>
      </c>
      <c r="O63" s="73">
        <f t="shared" si="11"/>
        <v>0</v>
      </c>
      <c r="P63" s="59">
        <f aca="true" t="shared" si="16" ref="P63:Q63">SUM(P56:P62)</f>
        <v>0</v>
      </c>
      <c r="Q63" s="59">
        <f t="shared" si="16"/>
        <v>0</v>
      </c>
      <c r="R63" s="73">
        <f t="shared" si="12"/>
        <v>0</v>
      </c>
      <c r="S63" s="60">
        <f t="shared" si="15"/>
        <v>0</v>
      </c>
      <c r="T63" s="11"/>
    </row>
    <row r="64" spans="1:20" ht="3" customHeight="1" hidden="1">
      <c r="A64" s="53"/>
      <c r="B64" s="54"/>
      <c r="C64" s="2"/>
      <c r="D64" s="22"/>
      <c r="E64" s="22"/>
      <c r="F64" s="22"/>
      <c r="G64" s="22"/>
      <c r="H64" s="173"/>
      <c r="I64" s="55"/>
      <c r="J64" s="56"/>
      <c r="K64" s="56"/>
      <c r="L64" s="73">
        <f t="shared" si="10"/>
        <v>0</v>
      </c>
      <c r="M64" s="57"/>
      <c r="N64" s="56"/>
      <c r="O64" s="73">
        <f t="shared" si="11"/>
        <v>0</v>
      </c>
      <c r="P64" s="56"/>
      <c r="Q64" s="56"/>
      <c r="R64" s="73">
        <f t="shared" si="12"/>
        <v>0</v>
      </c>
      <c r="S64" s="58"/>
      <c r="T64" s="11"/>
    </row>
    <row r="65" spans="1:20" ht="14.45" hidden="1">
      <c r="A65" s="409" t="str">
        <f>IF('2a.  Simple Form Data Entry'!E113="","   ",'2a.  Simple Form Data Entry'!E113)</f>
        <v xml:space="preserve">   </v>
      </c>
      <c r="B65" s="410"/>
      <c r="C65" s="411"/>
      <c r="D65" s="158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1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58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2" t="str">
        <f>IF('2a.  Simple Form Data Entry'!I113="","   ",'2a.  Simple Form Data Entry'!I113)</f>
        <v xml:space="preserve"> </v>
      </c>
      <c r="H65" s="169"/>
      <c r="I65" s="45"/>
      <c r="J65" s="36"/>
      <c r="K65" s="36"/>
      <c r="L65" s="73">
        <f t="shared" si="10"/>
        <v>0</v>
      </c>
      <c r="M65" s="36"/>
      <c r="N65" s="36"/>
      <c r="O65" s="73">
        <f t="shared" si="11"/>
        <v>0</v>
      </c>
      <c r="P65" s="36"/>
      <c r="Q65" s="36"/>
      <c r="R65" s="73">
        <f t="shared" si="12"/>
        <v>0</v>
      </c>
      <c r="S65" s="37"/>
      <c r="T65" s="11"/>
    </row>
    <row r="66" spans="1:20" ht="13.5" customHeight="1" hidden="1">
      <c r="A66" s="18"/>
      <c r="B66" s="47" t="s">
        <v>72</v>
      </c>
      <c r="C66" s="19"/>
      <c r="D66" s="42"/>
      <c r="E66" s="42"/>
      <c r="F66" s="42"/>
      <c r="G66" s="42"/>
      <c r="H66" s="171" t="str">
        <f>IF('2a.  Simple Form Data Entry'!E115="","  ",'2a.  Simple Form Data Entry'!E115)</f>
        <v xml:space="preserve">  </v>
      </c>
      <c r="I66" s="412">
        <f>'2a.  Simple Form Data Entry'!N115</f>
        <v>0</v>
      </c>
      <c r="J66" s="412">
        <f>'2a.  Simple Form Data Entry'!G115</f>
        <v>0</v>
      </c>
      <c r="K66" s="412">
        <f>'2a.  Simple Form Data Entry'!H115</f>
        <v>0</v>
      </c>
      <c r="L66" s="73">
        <f t="shared" si="10"/>
        <v>0</v>
      </c>
      <c r="M66" s="412">
        <f>'2a.  Simple Form Data Entry'!I115</f>
        <v>0</v>
      </c>
      <c r="N66" s="412">
        <f>'2a.  Simple Form Data Entry'!J115</f>
        <v>0</v>
      </c>
      <c r="O66" s="73">
        <f t="shared" si="11"/>
        <v>0</v>
      </c>
      <c r="P66" s="412">
        <f>'2a.  Simple Form Data Entry'!K115</f>
        <v>0</v>
      </c>
      <c r="Q66" s="412">
        <f>'2a.  Simple Form Data Entry'!L115</f>
        <v>0</v>
      </c>
      <c r="R66" s="73">
        <f t="shared" si="12"/>
        <v>0</v>
      </c>
      <c r="S66" s="75">
        <f>'2a.  Simple Form Data Entry'!M115</f>
        <v>0</v>
      </c>
      <c r="T66" s="11"/>
    </row>
    <row r="67" spans="1:20" ht="13.5" customHeight="1" hidden="1">
      <c r="A67" s="18"/>
      <c r="B67" s="47" t="s">
        <v>74</v>
      </c>
      <c r="C67" s="19"/>
      <c r="D67" s="42"/>
      <c r="E67" s="42"/>
      <c r="F67" s="42"/>
      <c r="G67" s="42"/>
      <c r="H67" s="171" t="str">
        <f>IF('2a.  Simple Form Data Entry'!E116="","  ",'2a.  Simple Form Data Entry'!E116)</f>
        <v xml:space="preserve">  </v>
      </c>
      <c r="I67" s="412">
        <f>'2a.  Simple Form Data Entry'!N116</f>
        <v>0</v>
      </c>
      <c r="J67" s="412">
        <f>'2a.  Simple Form Data Entry'!G116</f>
        <v>0</v>
      </c>
      <c r="K67" s="412">
        <f>'2a.  Simple Form Data Entry'!H116</f>
        <v>0</v>
      </c>
      <c r="L67" s="73">
        <f t="shared" si="10"/>
        <v>0</v>
      </c>
      <c r="M67" s="412">
        <f>'2a.  Simple Form Data Entry'!I116</f>
        <v>0</v>
      </c>
      <c r="N67" s="412">
        <f>'2a.  Simple Form Data Entry'!J116</f>
        <v>0</v>
      </c>
      <c r="O67" s="73">
        <f t="shared" si="11"/>
        <v>0</v>
      </c>
      <c r="P67" s="412">
        <f>'2a.  Simple Form Data Entry'!K116</f>
        <v>0</v>
      </c>
      <c r="Q67" s="412">
        <f>'2a.  Simple Form Data Entry'!L116</f>
        <v>0</v>
      </c>
      <c r="R67" s="73">
        <f t="shared" si="12"/>
        <v>0</v>
      </c>
      <c r="S67" s="75">
        <f>'2a.  Simple Form Data Entry'!M116</f>
        <v>0</v>
      </c>
      <c r="T67" s="11"/>
    </row>
    <row r="68" spans="1:20" ht="13.5" customHeight="1" hidden="1">
      <c r="A68" s="18"/>
      <c r="B68" s="47" t="s">
        <v>76</v>
      </c>
      <c r="C68" s="19"/>
      <c r="D68" s="42"/>
      <c r="E68" s="42"/>
      <c r="F68" s="42"/>
      <c r="G68" s="42"/>
      <c r="H68" s="171" t="str">
        <f>IF('2a.  Simple Form Data Entry'!E117="","  ",'2a.  Simple Form Data Entry'!E117)</f>
        <v xml:space="preserve">  </v>
      </c>
      <c r="I68" s="412">
        <f>'2a.  Simple Form Data Entry'!N117</f>
        <v>0</v>
      </c>
      <c r="J68" s="412">
        <f>'2a.  Simple Form Data Entry'!G117</f>
        <v>0</v>
      </c>
      <c r="K68" s="412">
        <f>'2a.  Simple Form Data Entry'!H117</f>
        <v>0</v>
      </c>
      <c r="L68" s="73">
        <f t="shared" si="10"/>
        <v>0</v>
      </c>
      <c r="M68" s="412">
        <f>'2a.  Simple Form Data Entry'!I117</f>
        <v>0</v>
      </c>
      <c r="N68" s="412">
        <f>'2a.  Simple Form Data Entry'!J117</f>
        <v>0</v>
      </c>
      <c r="O68" s="73">
        <f t="shared" si="11"/>
        <v>0</v>
      </c>
      <c r="P68" s="412">
        <f>'2a.  Simple Form Data Entry'!K117</f>
        <v>0</v>
      </c>
      <c r="Q68" s="412">
        <f>'2a.  Simple Form Data Entry'!L117</f>
        <v>0</v>
      </c>
      <c r="R68" s="73">
        <f t="shared" si="12"/>
        <v>0</v>
      </c>
      <c r="S68" s="75">
        <f>'2a.  Simple Form Data Entry'!M117</f>
        <v>0</v>
      </c>
      <c r="T68" s="11"/>
    </row>
    <row r="69" spans="1:20" ht="13.5" customHeight="1" hidden="1">
      <c r="A69" s="18"/>
      <c r="B69" s="321" t="s">
        <v>78</v>
      </c>
      <c r="C69" s="322"/>
      <c r="D69" s="42"/>
      <c r="E69" s="42"/>
      <c r="F69" s="42"/>
      <c r="G69" s="42"/>
      <c r="H69" s="171" t="str">
        <f>IF('2a.  Simple Form Data Entry'!E118="","  ",'2a.  Simple Form Data Entry'!E118)</f>
        <v xml:space="preserve">  </v>
      </c>
      <c r="I69" s="412">
        <f>'2a.  Simple Form Data Entry'!N118</f>
        <v>0</v>
      </c>
      <c r="J69" s="412">
        <f>'2a.  Simple Form Data Entry'!G118</f>
        <v>0</v>
      </c>
      <c r="K69" s="412">
        <f>'2a.  Simple Form Data Entry'!H118</f>
        <v>0</v>
      </c>
      <c r="L69" s="73">
        <f t="shared" si="10"/>
        <v>0</v>
      </c>
      <c r="M69" s="412">
        <f>'2a.  Simple Form Data Entry'!I118</f>
        <v>0</v>
      </c>
      <c r="N69" s="412">
        <f>'2a.  Simple Form Data Entry'!J118</f>
        <v>0</v>
      </c>
      <c r="O69" s="73">
        <f t="shared" si="11"/>
        <v>0</v>
      </c>
      <c r="P69" s="412">
        <f>'2a.  Simple Form Data Entry'!K118</f>
        <v>0</v>
      </c>
      <c r="Q69" s="412">
        <f>'2a.  Simple Form Data Entry'!L118</f>
        <v>0</v>
      </c>
      <c r="R69" s="73">
        <f t="shared" si="12"/>
        <v>0</v>
      </c>
      <c r="S69" s="75">
        <f>'2a.  Simple Form Data Entry'!M118</f>
        <v>0</v>
      </c>
      <c r="T69" s="11"/>
    </row>
    <row r="70" spans="1:20" ht="13.5" customHeight="1" hidden="1">
      <c r="A70" s="18"/>
      <c r="B70" s="317" t="s">
        <v>80</v>
      </c>
      <c r="C70" s="318"/>
      <c r="D70" s="42"/>
      <c r="E70" s="42"/>
      <c r="F70" s="42"/>
      <c r="G70" s="42"/>
      <c r="H70" s="171" t="str">
        <f>IF('2a.  Simple Form Data Entry'!E119="","  ",'2a.  Simple Form Data Entry'!E119)</f>
        <v xml:space="preserve">  </v>
      </c>
      <c r="I70" s="412">
        <f>'2a.  Simple Form Data Entry'!N119</f>
        <v>0</v>
      </c>
      <c r="J70" s="412">
        <f>'2a.  Simple Form Data Entry'!G119</f>
        <v>0</v>
      </c>
      <c r="K70" s="412">
        <f>'2a.  Simple Form Data Entry'!H119</f>
        <v>0</v>
      </c>
      <c r="L70" s="73">
        <f t="shared" si="10"/>
        <v>0</v>
      </c>
      <c r="M70" s="412">
        <f>'2a.  Simple Form Data Entry'!I119</f>
        <v>0</v>
      </c>
      <c r="N70" s="412">
        <f>'2a.  Simple Form Data Entry'!J119</f>
        <v>0</v>
      </c>
      <c r="O70" s="73">
        <f t="shared" si="11"/>
        <v>0</v>
      </c>
      <c r="P70" s="412">
        <f>'2a.  Simple Form Data Entry'!K119</f>
        <v>0</v>
      </c>
      <c r="Q70" s="412">
        <f>'2a.  Simple Form Data Entry'!L119</f>
        <v>0</v>
      </c>
      <c r="R70" s="73">
        <f t="shared" si="12"/>
        <v>0</v>
      </c>
      <c r="S70" s="75">
        <f>'2a.  Simple Form Data Entry'!M119</f>
        <v>0</v>
      </c>
      <c r="T70" s="11"/>
    </row>
    <row r="71" spans="1:20" ht="13.5" customHeight="1" hidden="1">
      <c r="A71" s="18"/>
      <c r="B71" s="321" t="s">
        <v>82</v>
      </c>
      <c r="C71" s="322"/>
      <c r="D71" s="42"/>
      <c r="E71" s="42"/>
      <c r="F71" s="42"/>
      <c r="G71" s="42"/>
      <c r="H71" s="171" t="str">
        <f>IF('2a.  Simple Form Data Entry'!E120="","  ",'2a.  Simple Form Data Entry'!E120)</f>
        <v xml:space="preserve">  </v>
      </c>
      <c r="I71" s="412">
        <f>'2a.  Simple Form Data Entry'!N120</f>
        <v>0</v>
      </c>
      <c r="J71" s="412">
        <f>'2a.  Simple Form Data Entry'!G120</f>
        <v>0</v>
      </c>
      <c r="K71" s="412">
        <f>'2a.  Simple Form Data Entry'!H120</f>
        <v>0</v>
      </c>
      <c r="L71" s="73">
        <f t="shared" si="10"/>
        <v>0</v>
      </c>
      <c r="M71" s="412">
        <f>'2a.  Simple Form Data Entry'!I120</f>
        <v>0</v>
      </c>
      <c r="N71" s="412">
        <f>'2a.  Simple Form Data Entry'!J120</f>
        <v>0</v>
      </c>
      <c r="O71" s="73">
        <f t="shared" si="11"/>
        <v>0</v>
      </c>
      <c r="P71" s="412">
        <f>'2a.  Simple Form Data Entry'!K120</f>
        <v>0</v>
      </c>
      <c r="Q71" s="412">
        <f>'2a.  Simple Form Data Entry'!L120</f>
        <v>0</v>
      </c>
      <c r="R71" s="73">
        <f t="shared" si="12"/>
        <v>0</v>
      </c>
      <c r="S71" s="75">
        <f>'2a.  Simple Form Data Entry'!M120</f>
        <v>0</v>
      </c>
      <c r="T71" s="11"/>
    </row>
    <row r="72" spans="1:20" ht="13.5" customHeight="1" hidden="1">
      <c r="A72" s="18"/>
      <c r="B72" s="319" t="s">
        <v>83</v>
      </c>
      <c r="C72" s="320"/>
      <c r="D72" s="42"/>
      <c r="E72" s="42"/>
      <c r="F72" s="42"/>
      <c r="G72" s="42"/>
      <c r="H72" s="171" t="str">
        <f>IF('2a.  Simple Form Data Entry'!E121="","  ",'2a.  Simple Form Data Entry'!E121)</f>
        <v xml:space="preserve">  </v>
      </c>
      <c r="I72" s="412">
        <f>'2a.  Simple Form Data Entry'!N121</f>
        <v>0</v>
      </c>
      <c r="J72" s="412">
        <f>'2a.  Simple Form Data Entry'!G121</f>
        <v>0</v>
      </c>
      <c r="K72" s="412">
        <f>'2a.  Simple Form Data Entry'!H121</f>
        <v>0</v>
      </c>
      <c r="L72" s="73">
        <f t="shared" si="10"/>
        <v>0</v>
      </c>
      <c r="M72" s="412">
        <f>'2a.  Simple Form Data Entry'!I121</f>
        <v>0</v>
      </c>
      <c r="N72" s="412">
        <f>'2a.  Simple Form Data Entry'!J121</f>
        <v>0</v>
      </c>
      <c r="O72" s="73">
        <f t="shared" si="11"/>
        <v>0</v>
      </c>
      <c r="P72" s="412">
        <f>'2a.  Simple Form Data Entry'!K121</f>
        <v>0</v>
      </c>
      <c r="Q72" s="412">
        <f>'2a.  Simple Form Data Entry'!L121</f>
        <v>0</v>
      </c>
      <c r="R72" s="73">
        <f t="shared" si="12"/>
        <v>0</v>
      </c>
      <c r="S72" s="75">
        <f>'2a.  Simple Form Data Entry'!M121</f>
        <v>0</v>
      </c>
      <c r="T72" s="11"/>
    </row>
    <row r="73" spans="1:20" ht="14.45" hidden="1">
      <c r="A73" s="25"/>
      <c r="B73" s="26"/>
      <c r="C73" s="27" t="s">
        <v>144</v>
      </c>
      <c r="D73" s="28"/>
      <c r="E73" s="28"/>
      <c r="F73" s="28"/>
      <c r="G73" s="28"/>
      <c r="H73" s="172"/>
      <c r="I73" s="59">
        <f aca="true" t="shared" si="17" ref="I73:S73">SUM(I66:I72)</f>
        <v>0</v>
      </c>
      <c r="J73" s="59">
        <f t="shared" si="17"/>
        <v>0</v>
      </c>
      <c r="K73" s="59">
        <f t="shared" si="17"/>
        <v>0</v>
      </c>
      <c r="L73" s="73">
        <f t="shared" si="10"/>
        <v>0</v>
      </c>
      <c r="M73" s="59">
        <f t="shared" si="17"/>
        <v>0</v>
      </c>
      <c r="N73" s="59">
        <f t="shared" si="17"/>
        <v>0</v>
      </c>
      <c r="O73" s="73">
        <f t="shared" si="11"/>
        <v>0</v>
      </c>
      <c r="P73" s="59">
        <f aca="true" t="shared" si="18" ref="P73:Q73">SUM(P66:P72)</f>
        <v>0</v>
      </c>
      <c r="Q73" s="59">
        <f t="shared" si="18"/>
        <v>0</v>
      </c>
      <c r="R73" s="73">
        <f t="shared" si="12"/>
        <v>0</v>
      </c>
      <c r="S73" s="60">
        <f t="shared" si="17"/>
        <v>0</v>
      </c>
      <c r="T73" s="11"/>
    </row>
    <row r="74" spans="1:20" ht="3" customHeight="1" hidden="1">
      <c r="A74" s="53"/>
      <c r="B74" s="54"/>
      <c r="C74" s="2"/>
      <c r="D74" s="22"/>
      <c r="E74" s="22"/>
      <c r="F74" s="22"/>
      <c r="G74" s="22"/>
      <c r="H74" s="173"/>
      <c r="I74" s="55"/>
      <c r="J74" s="56"/>
      <c r="K74" s="56"/>
      <c r="L74" s="73">
        <f t="shared" si="10"/>
        <v>0</v>
      </c>
      <c r="M74" s="57"/>
      <c r="N74" s="56"/>
      <c r="O74" s="73">
        <f t="shared" si="11"/>
        <v>0</v>
      </c>
      <c r="P74" s="56"/>
      <c r="Q74" s="56"/>
      <c r="R74" s="73">
        <f t="shared" si="12"/>
        <v>0</v>
      </c>
      <c r="S74" s="58"/>
      <c r="T74" s="11"/>
    </row>
    <row r="75" spans="1:20" ht="14.45" hidden="1">
      <c r="A75" s="409" t="str">
        <f>IF('2a.  Simple Form Data Entry'!E124="","   ",'2a.  Simple Form Data Entry'!E124)</f>
        <v xml:space="preserve">   </v>
      </c>
      <c r="B75" s="410"/>
      <c r="C75" s="411"/>
      <c r="D75" s="158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1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58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2" t="str">
        <f>IF('2a.  Simple Form Data Entry'!I124="","   ",'2a.  Simple Form Data Entry'!I124)</f>
        <v xml:space="preserve"> </v>
      </c>
      <c r="H75" s="169"/>
      <c r="I75" s="45"/>
      <c r="J75" s="36"/>
      <c r="K75" s="36"/>
      <c r="L75" s="73">
        <f t="shared" si="10"/>
        <v>0</v>
      </c>
      <c r="M75" s="36"/>
      <c r="N75" s="36"/>
      <c r="O75" s="73">
        <f t="shared" si="11"/>
        <v>0</v>
      </c>
      <c r="P75" s="36"/>
      <c r="Q75" s="36"/>
      <c r="R75" s="73">
        <f t="shared" si="12"/>
        <v>0</v>
      </c>
      <c r="S75" s="37"/>
      <c r="T75" s="11"/>
    </row>
    <row r="76" spans="1:20" ht="14.45" hidden="1">
      <c r="A76" s="18"/>
      <c r="B76" s="47" t="s">
        <v>72</v>
      </c>
      <c r="C76" s="19"/>
      <c r="D76" s="42"/>
      <c r="E76" s="42"/>
      <c r="F76" s="42"/>
      <c r="G76" s="42"/>
      <c r="H76" s="171" t="str">
        <f>IF('2a.  Simple Form Data Entry'!E126="","  ",'2a.  Simple Form Data Entry'!E126)</f>
        <v xml:space="preserve">  </v>
      </c>
      <c r="I76" s="412">
        <f>'2a.  Simple Form Data Entry'!N126</f>
        <v>0</v>
      </c>
      <c r="J76" s="412">
        <f>'2a.  Simple Form Data Entry'!G126</f>
        <v>0</v>
      </c>
      <c r="K76" s="412">
        <f>'2a.  Simple Form Data Entry'!H126</f>
        <v>0</v>
      </c>
      <c r="L76" s="73">
        <f t="shared" si="10"/>
        <v>0</v>
      </c>
      <c r="M76" s="412">
        <f>'2a.  Simple Form Data Entry'!I126</f>
        <v>0</v>
      </c>
      <c r="N76" s="412">
        <f>'2a.  Simple Form Data Entry'!J126</f>
        <v>0</v>
      </c>
      <c r="O76" s="73">
        <f t="shared" si="11"/>
        <v>0</v>
      </c>
      <c r="P76" s="412">
        <f>'2a.  Simple Form Data Entry'!K126</f>
        <v>0</v>
      </c>
      <c r="Q76" s="412">
        <f>'2a.  Simple Form Data Entry'!L126</f>
        <v>0</v>
      </c>
      <c r="R76" s="73">
        <f t="shared" si="12"/>
        <v>0</v>
      </c>
      <c r="S76" s="413">
        <f>'2a.  Simple Form Data Entry'!M126</f>
        <v>0</v>
      </c>
      <c r="T76" s="11"/>
    </row>
    <row r="77" spans="1:20" ht="14.45" hidden="1">
      <c r="A77" s="18"/>
      <c r="B77" s="47" t="s">
        <v>74</v>
      </c>
      <c r="C77" s="19"/>
      <c r="D77" s="42"/>
      <c r="E77" s="42"/>
      <c r="F77" s="42"/>
      <c r="G77" s="42"/>
      <c r="H77" s="171" t="str">
        <f>IF('2a.  Simple Form Data Entry'!E127="","  ",'2a.  Simple Form Data Entry'!E127)</f>
        <v xml:space="preserve">  </v>
      </c>
      <c r="I77" s="412">
        <f>'2a.  Simple Form Data Entry'!N127</f>
        <v>0</v>
      </c>
      <c r="J77" s="412">
        <f>'2a.  Simple Form Data Entry'!G127</f>
        <v>0</v>
      </c>
      <c r="K77" s="412">
        <f>'2a.  Simple Form Data Entry'!H127</f>
        <v>0</v>
      </c>
      <c r="L77" s="73">
        <f t="shared" si="10"/>
        <v>0</v>
      </c>
      <c r="M77" s="412">
        <f>'2a.  Simple Form Data Entry'!I127</f>
        <v>0</v>
      </c>
      <c r="N77" s="412">
        <f>'2a.  Simple Form Data Entry'!J127</f>
        <v>0</v>
      </c>
      <c r="O77" s="73">
        <f t="shared" si="11"/>
        <v>0</v>
      </c>
      <c r="P77" s="412">
        <f>'2a.  Simple Form Data Entry'!K127</f>
        <v>0</v>
      </c>
      <c r="Q77" s="412">
        <f>'2a.  Simple Form Data Entry'!L127</f>
        <v>0</v>
      </c>
      <c r="R77" s="73">
        <f t="shared" si="12"/>
        <v>0</v>
      </c>
      <c r="S77" s="413">
        <f>'2a.  Simple Form Data Entry'!M127</f>
        <v>0</v>
      </c>
      <c r="T77" s="11"/>
    </row>
    <row r="78" spans="1:20" ht="14.45" hidden="1">
      <c r="A78" s="18"/>
      <c r="B78" s="47" t="s">
        <v>76</v>
      </c>
      <c r="C78" s="19"/>
      <c r="D78" s="42"/>
      <c r="E78" s="42"/>
      <c r="F78" s="42"/>
      <c r="G78" s="42"/>
      <c r="H78" s="171" t="str">
        <f>IF('2a.  Simple Form Data Entry'!E128="","  ",'2a.  Simple Form Data Entry'!E128)</f>
        <v xml:space="preserve">  </v>
      </c>
      <c r="I78" s="412">
        <f>'2a.  Simple Form Data Entry'!N128</f>
        <v>0</v>
      </c>
      <c r="J78" s="412">
        <f>'2a.  Simple Form Data Entry'!G128</f>
        <v>0</v>
      </c>
      <c r="K78" s="412">
        <f>'2a.  Simple Form Data Entry'!H128</f>
        <v>0</v>
      </c>
      <c r="L78" s="73">
        <f t="shared" si="10"/>
        <v>0</v>
      </c>
      <c r="M78" s="412">
        <f>'2a.  Simple Form Data Entry'!I128</f>
        <v>0</v>
      </c>
      <c r="N78" s="412">
        <f>'2a.  Simple Form Data Entry'!J128</f>
        <v>0</v>
      </c>
      <c r="O78" s="73">
        <f t="shared" si="11"/>
        <v>0</v>
      </c>
      <c r="P78" s="412">
        <f>'2a.  Simple Form Data Entry'!K128</f>
        <v>0</v>
      </c>
      <c r="Q78" s="412">
        <f>'2a.  Simple Form Data Entry'!L128</f>
        <v>0</v>
      </c>
      <c r="R78" s="73">
        <f t="shared" si="12"/>
        <v>0</v>
      </c>
      <c r="S78" s="413">
        <f>'2a.  Simple Form Data Entry'!M128</f>
        <v>0</v>
      </c>
      <c r="T78" s="11"/>
    </row>
    <row r="79" spans="1:20" ht="14.45" hidden="1">
      <c r="A79" s="18"/>
      <c r="B79" s="321" t="s">
        <v>78</v>
      </c>
      <c r="C79" s="322"/>
      <c r="D79" s="42"/>
      <c r="E79" s="42"/>
      <c r="F79" s="42"/>
      <c r="G79" s="42"/>
      <c r="H79" s="171" t="str">
        <f>IF('2a.  Simple Form Data Entry'!E129="","  ",'2a.  Simple Form Data Entry'!E129)</f>
        <v xml:space="preserve">  </v>
      </c>
      <c r="I79" s="412">
        <f>'2a.  Simple Form Data Entry'!N129</f>
        <v>0</v>
      </c>
      <c r="J79" s="412">
        <f>'2a.  Simple Form Data Entry'!G129</f>
        <v>0</v>
      </c>
      <c r="K79" s="412">
        <f>'2a.  Simple Form Data Entry'!H129</f>
        <v>0</v>
      </c>
      <c r="L79" s="73">
        <f t="shared" si="10"/>
        <v>0</v>
      </c>
      <c r="M79" s="412">
        <f>'2a.  Simple Form Data Entry'!I129</f>
        <v>0</v>
      </c>
      <c r="N79" s="412">
        <f>'2a.  Simple Form Data Entry'!J129</f>
        <v>0</v>
      </c>
      <c r="O79" s="73">
        <f t="shared" si="11"/>
        <v>0</v>
      </c>
      <c r="P79" s="412">
        <f>'2a.  Simple Form Data Entry'!K129</f>
        <v>0</v>
      </c>
      <c r="Q79" s="412">
        <f>'2a.  Simple Form Data Entry'!L129</f>
        <v>0</v>
      </c>
      <c r="R79" s="73">
        <f t="shared" si="12"/>
        <v>0</v>
      </c>
      <c r="S79" s="413">
        <f>'2a.  Simple Form Data Entry'!M129</f>
        <v>0</v>
      </c>
      <c r="T79" s="11"/>
    </row>
    <row r="80" spans="1:20" ht="14.45" hidden="1">
      <c r="A80" s="18"/>
      <c r="B80" s="317" t="s">
        <v>80</v>
      </c>
      <c r="C80" s="318"/>
      <c r="D80" s="42"/>
      <c r="E80" s="42"/>
      <c r="F80" s="42"/>
      <c r="G80" s="42"/>
      <c r="H80" s="171" t="str">
        <f>IF('2a.  Simple Form Data Entry'!E130="","  ",'2a.  Simple Form Data Entry'!E130)</f>
        <v xml:space="preserve">  </v>
      </c>
      <c r="I80" s="412">
        <f>'2a.  Simple Form Data Entry'!N130</f>
        <v>0</v>
      </c>
      <c r="J80" s="412">
        <f>'2a.  Simple Form Data Entry'!G130</f>
        <v>0</v>
      </c>
      <c r="K80" s="412">
        <f>'2a.  Simple Form Data Entry'!H130</f>
        <v>0</v>
      </c>
      <c r="L80" s="73">
        <f t="shared" si="10"/>
        <v>0</v>
      </c>
      <c r="M80" s="412">
        <f>'2a.  Simple Form Data Entry'!I130</f>
        <v>0</v>
      </c>
      <c r="N80" s="412">
        <f>'2a.  Simple Form Data Entry'!J130</f>
        <v>0</v>
      </c>
      <c r="O80" s="73">
        <f t="shared" si="11"/>
        <v>0</v>
      </c>
      <c r="P80" s="412">
        <f>'2a.  Simple Form Data Entry'!K130</f>
        <v>0</v>
      </c>
      <c r="Q80" s="412">
        <f>'2a.  Simple Form Data Entry'!L130</f>
        <v>0</v>
      </c>
      <c r="R80" s="73">
        <f t="shared" si="12"/>
        <v>0</v>
      </c>
      <c r="S80" s="413">
        <f>'2a.  Simple Form Data Entry'!M130</f>
        <v>0</v>
      </c>
      <c r="T80" s="11"/>
    </row>
    <row r="81" spans="1:20" ht="14.45" hidden="1">
      <c r="A81" s="18"/>
      <c r="B81" s="321" t="s">
        <v>82</v>
      </c>
      <c r="C81" s="322"/>
      <c r="D81" s="42"/>
      <c r="E81" s="42"/>
      <c r="F81" s="42"/>
      <c r="G81" s="42"/>
      <c r="H81" s="171" t="str">
        <f>IF('2a.  Simple Form Data Entry'!E131="","  ",'2a.  Simple Form Data Entry'!E131)</f>
        <v xml:space="preserve">  </v>
      </c>
      <c r="I81" s="412">
        <f>'2a.  Simple Form Data Entry'!N131</f>
        <v>0</v>
      </c>
      <c r="J81" s="412">
        <f>'2a.  Simple Form Data Entry'!G131</f>
        <v>0</v>
      </c>
      <c r="K81" s="412">
        <f>'2a.  Simple Form Data Entry'!H131</f>
        <v>0</v>
      </c>
      <c r="L81" s="73">
        <f t="shared" si="10"/>
        <v>0</v>
      </c>
      <c r="M81" s="412">
        <f>'2a.  Simple Form Data Entry'!I131</f>
        <v>0</v>
      </c>
      <c r="N81" s="412">
        <f>'2a.  Simple Form Data Entry'!J131</f>
        <v>0</v>
      </c>
      <c r="O81" s="73">
        <f t="shared" si="11"/>
        <v>0</v>
      </c>
      <c r="P81" s="412">
        <f>'2a.  Simple Form Data Entry'!K131</f>
        <v>0</v>
      </c>
      <c r="Q81" s="412">
        <f>'2a.  Simple Form Data Entry'!L131</f>
        <v>0</v>
      </c>
      <c r="R81" s="73">
        <f t="shared" si="12"/>
        <v>0</v>
      </c>
      <c r="S81" s="413">
        <f>'2a.  Simple Form Data Entry'!M131</f>
        <v>0</v>
      </c>
      <c r="T81" s="11"/>
    </row>
    <row r="82" spans="1:20" ht="14.45" hidden="1">
      <c r="A82" s="18"/>
      <c r="B82" s="319" t="s">
        <v>83</v>
      </c>
      <c r="C82" s="320"/>
      <c r="D82" s="42"/>
      <c r="E82" s="42"/>
      <c r="F82" s="42"/>
      <c r="G82" s="42"/>
      <c r="H82" s="171" t="str">
        <f>IF('2a.  Simple Form Data Entry'!E132="","  ",'2a.  Simple Form Data Entry'!E132)</f>
        <v xml:space="preserve">  </v>
      </c>
      <c r="I82" s="412">
        <f>'2a.  Simple Form Data Entry'!N132</f>
        <v>0</v>
      </c>
      <c r="J82" s="412">
        <f>'2a.  Simple Form Data Entry'!G132</f>
        <v>0</v>
      </c>
      <c r="K82" s="412">
        <f>'2a.  Simple Form Data Entry'!H132</f>
        <v>0</v>
      </c>
      <c r="L82" s="73">
        <f t="shared" si="10"/>
        <v>0</v>
      </c>
      <c r="M82" s="412">
        <f>'2a.  Simple Form Data Entry'!I132</f>
        <v>0</v>
      </c>
      <c r="N82" s="412">
        <f>'2a.  Simple Form Data Entry'!J132</f>
        <v>0</v>
      </c>
      <c r="O82" s="73">
        <f t="shared" si="11"/>
        <v>0</v>
      </c>
      <c r="P82" s="412">
        <f>'2a.  Simple Form Data Entry'!K132</f>
        <v>0</v>
      </c>
      <c r="Q82" s="412">
        <f>'2a.  Simple Form Data Entry'!L132</f>
        <v>0</v>
      </c>
      <c r="R82" s="73">
        <f t="shared" si="12"/>
        <v>0</v>
      </c>
      <c r="S82" s="413">
        <f>'2a.  Simple Form Data Entry'!M132</f>
        <v>0</v>
      </c>
      <c r="T82" s="11"/>
    </row>
    <row r="83" spans="1:20" ht="14.45" hidden="1">
      <c r="A83" s="25"/>
      <c r="B83" s="26"/>
      <c r="C83" s="27" t="s">
        <v>144</v>
      </c>
      <c r="D83" s="28"/>
      <c r="E83" s="28"/>
      <c r="F83" s="28"/>
      <c r="G83" s="28"/>
      <c r="H83" s="172"/>
      <c r="I83" s="59">
        <f aca="true" t="shared" si="19" ref="I83:S83">SUM(I76:I82)</f>
        <v>0</v>
      </c>
      <c r="J83" s="59">
        <f t="shared" si="19"/>
        <v>0</v>
      </c>
      <c r="K83" s="59">
        <f t="shared" si="19"/>
        <v>0</v>
      </c>
      <c r="L83" s="73">
        <f t="shared" si="10"/>
        <v>0</v>
      </c>
      <c r="M83" s="59">
        <f t="shared" si="19"/>
        <v>0</v>
      </c>
      <c r="N83" s="59">
        <f t="shared" si="19"/>
        <v>0</v>
      </c>
      <c r="O83" s="73">
        <f t="shared" si="11"/>
        <v>0</v>
      </c>
      <c r="P83" s="59">
        <f aca="true" t="shared" si="20" ref="P83:Q83">SUM(P76:P82)</f>
        <v>0</v>
      </c>
      <c r="Q83" s="59">
        <f t="shared" si="20"/>
        <v>0</v>
      </c>
      <c r="R83" s="73">
        <f t="shared" si="12"/>
        <v>0</v>
      </c>
      <c r="S83" s="60">
        <f t="shared" si="19"/>
        <v>0</v>
      </c>
      <c r="T83" s="11"/>
    </row>
    <row r="84" spans="1:20" ht="3" customHeight="1" hidden="1">
      <c r="A84" s="53"/>
      <c r="B84" s="54"/>
      <c r="C84" s="2"/>
      <c r="D84" s="22"/>
      <c r="E84" s="22"/>
      <c r="F84" s="22"/>
      <c r="G84" s="22"/>
      <c r="H84" s="173"/>
      <c r="I84" s="55"/>
      <c r="J84" s="56"/>
      <c r="K84" s="56"/>
      <c r="L84" s="73">
        <f t="shared" si="10"/>
        <v>0</v>
      </c>
      <c r="M84" s="57"/>
      <c r="N84" s="56"/>
      <c r="O84" s="73">
        <f t="shared" si="11"/>
        <v>0</v>
      </c>
      <c r="P84" s="56"/>
      <c r="Q84" s="56"/>
      <c r="R84" s="73">
        <f t="shared" si="12"/>
        <v>0</v>
      </c>
      <c r="S84" s="58"/>
      <c r="T84" s="11"/>
    </row>
    <row r="85" spans="1:20" ht="14.45" hidden="1">
      <c r="A85" s="409" t="str">
        <f>IF('2a.  Simple Form Data Entry'!E135="","   ",'2a.  Simple Form Data Entry'!E135)</f>
        <v xml:space="preserve">   </v>
      </c>
      <c r="B85" s="410"/>
      <c r="C85" s="411"/>
      <c r="D85" s="158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1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58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2" t="str">
        <f>IF('2a.  Simple Form Data Entry'!I135="","   ",'2a.  Simple Form Data Entry'!I135)</f>
        <v xml:space="preserve"> </v>
      </c>
      <c r="H85" s="169"/>
      <c r="I85" s="45"/>
      <c r="J85" s="36"/>
      <c r="K85" s="36"/>
      <c r="L85" s="73">
        <f t="shared" si="10"/>
        <v>0</v>
      </c>
      <c r="M85" s="36"/>
      <c r="N85" s="36"/>
      <c r="O85" s="73">
        <f t="shared" si="11"/>
        <v>0</v>
      </c>
      <c r="P85" s="36"/>
      <c r="Q85" s="36"/>
      <c r="R85" s="73">
        <f t="shared" si="12"/>
        <v>0</v>
      </c>
      <c r="S85" s="37"/>
      <c r="T85" s="11"/>
    </row>
    <row r="86" spans="1:20" ht="14.45" hidden="1">
      <c r="A86" s="18"/>
      <c r="B86" s="47" t="s">
        <v>72</v>
      </c>
      <c r="C86" s="19"/>
      <c r="D86" s="42"/>
      <c r="E86" s="42"/>
      <c r="F86" s="42"/>
      <c r="G86" s="42"/>
      <c r="H86" s="171" t="str">
        <f>IF('2a.  Simple Form Data Entry'!E137="","  ",'2a.  Simple Form Data Entry'!E137)</f>
        <v xml:space="preserve">  </v>
      </c>
      <c r="I86" s="412">
        <f>'2a.  Simple Form Data Entry'!N137</f>
        <v>0</v>
      </c>
      <c r="J86" s="412">
        <f>'2a.  Simple Form Data Entry'!G137</f>
        <v>0</v>
      </c>
      <c r="K86" s="412">
        <f>'2a.  Simple Form Data Entry'!H137</f>
        <v>0</v>
      </c>
      <c r="L86" s="73">
        <f t="shared" si="10"/>
        <v>0</v>
      </c>
      <c r="M86" s="412">
        <f>'2a.  Simple Form Data Entry'!I137</f>
        <v>0</v>
      </c>
      <c r="N86" s="412">
        <f>'2a.  Simple Form Data Entry'!J137</f>
        <v>0</v>
      </c>
      <c r="O86" s="73">
        <f t="shared" si="11"/>
        <v>0</v>
      </c>
      <c r="P86" s="412">
        <f>'2a.  Simple Form Data Entry'!K137</f>
        <v>0</v>
      </c>
      <c r="Q86" s="412">
        <f>'2a.  Simple Form Data Entry'!L137</f>
        <v>0</v>
      </c>
      <c r="R86" s="73">
        <f t="shared" si="12"/>
        <v>0</v>
      </c>
      <c r="S86" s="413">
        <f>'2a.  Simple Form Data Entry'!M137</f>
        <v>0</v>
      </c>
      <c r="T86" s="11"/>
    </row>
    <row r="87" spans="1:20" ht="14.45" hidden="1">
      <c r="A87" s="18"/>
      <c r="B87" s="47" t="s">
        <v>74</v>
      </c>
      <c r="C87" s="19"/>
      <c r="D87" s="42"/>
      <c r="E87" s="42"/>
      <c r="F87" s="42"/>
      <c r="G87" s="42"/>
      <c r="H87" s="171" t="str">
        <f>IF('2a.  Simple Form Data Entry'!E138="","  ",'2a.  Simple Form Data Entry'!E138)</f>
        <v xml:space="preserve">  </v>
      </c>
      <c r="I87" s="412">
        <f>'2a.  Simple Form Data Entry'!N138</f>
        <v>0</v>
      </c>
      <c r="J87" s="412">
        <f>'2a.  Simple Form Data Entry'!G138</f>
        <v>0</v>
      </c>
      <c r="K87" s="412">
        <f>'2a.  Simple Form Data Entry'!H138</f>
        <v>0</v>
      </c>
      <c r="L87" s="73">
        <f t="shared" si="10"/>
        <v>0</v>
      </c>
      <c r="M87" s="412">
        <f>'2a.  Simple Form Data Entry'!I138</f>
        <v>0</v>
      </c>
      <c r="N87" s="412">
        <f>'2a.  Simple Form Data Entry'!J138</f>
        <v>0</v>
      </c>
      <c r="O87" s="73">
        <f t="shared" si="11"/>
        <v>0</v>
      </c>
      <c r="P87" s="412">
        <f>'2a.  Simple Form Data Entry'!K138</f>
        <v>0</v>
      </c>
      <c r="Q87" s="412">
        <f>'2a.  Simple Form Data Entry'!L138</f>
        <v>0</v>
      </c>
      <c r="R87" s="73">
        <f t="shared" si="12"/>
        <v>0</v>
      </c>
      <c r="S87" s="413">
        <f>'2a.  Simple Form Data Entry'!M138</f>
        <v>0</v>
      </c>
      <c r="T87" s="11"/>
    </row>
    <row r="88" spans="1:20" ht="14.45" hidden="1">
      <c r="A88" s="18"/>
      <c r="B88" s="47" t="s">
        <v>76</v>
      </c>
      <c r="C88" s="19"/>
      <c r="D88" s="42"/>
      <c r="E88" s="42"/>
      <c r="F88" s="42"/>
      <c r="G88" s="42"/>
      <c r="H88" s="171" t="str">
        <f>IF('2a.  Simple Form Data Entry'!E139="","  ",'2a.  Simple Form Data Entry'!E139)</f>
        <v xml:space="preserve">  </v>
      </c>
      <c r="I88" s="412">
        <f>'2a.  Simple Form Data Entry'!N139</f>
        <v>0</v>
      </c>
      <c r="J88" s="412">
        <f>'2a.  Simple Form Data Entry'!G139</f>
        <v>0</v>
      </c>
      <c r="K88" s="412">
        <f>'2a.  Simple Form Data Entry'!H139</f>
        <v>0</v>
      </c>
      <c r="L88" s="73">
        <f t="shared" si="10"/>
        <v>0</v>
      </c>
      <c r="M88" s="412">
        <f>'2a.  Simple Form Data Entry'!I139</f>
        <v>0</v>
      </c>
      <c r="N88" s="412">
        <f>'2a.  Simple Form Data Entry'!J139</f>
        <v>0</v>
      </c>
      <c r="O88" s="73">
        <f t="shared" si="11"/>
        <v>0</v>
      </c>
      <c r="P88" s="412">
        <f>'2a.  Simple Form Data Entry'!K139</f>
        <v>0</v>
      </c>
      <c r="Q88" s="412">
        <f>'2a.  Simple Form Data Entry'!L139</f>
        <v>0</v>
      </c>
      <c r="R88" s="73">
        <f t="shared" si="12"/>
        <v>0</v>
      </c>
      <c r="S88" s="413">
        <f>'2a.  Simple Form Data Entry'!M139</f>
        <v>0</v>
      </c>
      <c r="T88" s="11"/>
    </row>
    <row r="89" spans="1:20" ht="14.45" hidden="1">
      <c r="A89" s="18"/>
      <c r="B89" s="321" t="s">
        <v>78</v>
      </c>
      <c r="C89" s="322"/>
      <c r="D89" s="42"/>
      <c r="E89" s="42"/>
      <c r="F89" s="42"/>
      <c r="G89" s="42"/>
      <c r="H89" s="171" t="str">
        <f>IF('2a.  Simple Form Data Entry'!E140="","  ",'2a.  Simple Form Data Entry'!E140)</f>
        <v xml:space="preserve">  </v>
      </c>
      <c r="I89" s="412">
        <f>'2a.  Simple Form Data Entry'!N140</f>
        <v>0</v>
      </c>
      <c r="J89" s="412">
        <f>'2a.  Simple Form Data Entry'!G140</f>
        <v>0</v>
      </c>
      <c r="K89" s="412">
        <f>'2a.  Simple Form Data Entry'!H140</f>
        <v>0</v>
      </c>
      <c r="L89" s="73">
        <f t="shared" si="10"/>
        <v>0</v>
      </c>
      <c r="M89" s="412">
        <f>'2a.  Simple Form Data Entry'!I140</f>
        <v>0</v>
      </c>
      <c r="N89" s="412">
        <f>'2a.  Simple Form Data Entry'!J140</f>
        <v>0</v>
      </c>
      <c r="O89" s="73">
        <f t="shared" si="11"/>
        <v>0</v>
      </c>
      <c r="P89" s="412">
        <f>'2a.  Simple Form Data Entry'!K140</f>
        <v>0</v>
      </c>
      <c r="Q89" s="412">
        <f>'2a.  Simple Form Data Entry'!L140</f>
        <v>0</v>
      </c>
      <c r="R89" s="73">
        <f t="shared" si="12"/>
        <v>0</v>
      </c>
      <c r="S89" s="413">
        <f>'2a.  Simple Form Data Entry'!M140</f>
        <v>0</v>
      </c>
      <c r="T89" s="11"/>
    </row>
    <row r="90" spans="1:20" ht="14.45" hidden="1">
      <c r="A90" s="18"/>
      <c r="B90" s="317" t="s">
        <v>80</v>
      </c>
      <c r="C90" s="318"/>
      <c r="D90" s="42"/>
      <c r="E90" s="42"/>
      <c r="F90" s="42"/>
      <c r="G90" s="42"/>
      <c r="H90" s="171" t="str">
        <f>IF('2a.  Simple Form Data Entry'!E141="","  ",'2a.  Simple Form Data Entry'!E141)</f>
        <v xml:space="preserve">  </v>
      </c>
      <c r="I90" s="412">
        <f>'2a.  Simple Form Data Entry'!N141</f>
        <v>0</v>
      </c>
      <c r="J90" s="412">
        <f>'2a.  Simple Form Data Entry'!G141</f>
        <v>0</v>
      </c>
      <c r="K90" s="412">
        <f>'2a.  Simple Form Data Entry'!H141</f>
        <v>0</v>
      </c>
      <c r="L90" s="73">
        <f t="shared" si="10"/>
        <v>0</v>
      </c>
      <c r="M90" s="412">
        <f>'2a.  Simple Form Data Entry'!I141</f>
        <v>0</v>
      </c>
      <c r="N90" s="412">
        <f>'2a.  Simple Form Data Entry'!J141</f>
        <v>0</v>
      </c>
      <c r="O90" s="73">
        <f t="shared" si="11"/>
        <v>0</v>
      </c>
      <c r="P90" s="412">
        <f>'2a.  Simple Form Data Entry'!K141</f>
        <v>0</v>
      </c>
      <c r="Q90" s="412">
        <f>'2a.  Simple Form Data Entry'!L141</f>
        <v>0</v>
      </c>
      <c r="R90" s="73">
        <f t="shared" si="12"/>
        <v>0</v>
      </c>
      <c r="S90" s="413">
        <f>'2a.  Simple Form Data Entry'!M141</f>
        <v>0</v>
      </c>
      <c r="T90" s="11"/>
    </row>
    <row r="91" spans="1:20" ht="14.45" hidden="1">
      <c r="A91" s="18"/>
      <c r="B91" s="321" t="s">
        <v>82</v>
      </c>
      <c r="C91" s="322"/>
      <c r="D91" s="42"/>
      <c r="E91" s="42"/>
      <c r="F91" s="42"/>
      <c r="G91" s="42"/>
      <c r="H91" s="171" t="str">
        <f>IF('2a.  Simple Form Data Entry'!E142="","  ",'2a.  Simple Form Data Entry'!E142)</f>
        <v xml:space="preserve">  </v>
      </c>
      <c r="I91" s="412">
        <f>'2a.  Simple Form Data Entry'!N142</f>
        <v>0</v>
      </c>
      <c r="J91" s="412">
        <f>'2a.  Simple Form Data Entry'!G142</f>
        <v>0</v>
      </c>
      <c r="K91" s="412">
        <f>'2a.  Simple Form Data Entry'!H142</f>
        <v>0</v>
      </c>
      <c r="L91" s="73">
        <f t="shared" si="10"/>
        <v>0</v>
      </c>
      <c r="M91" s="412">
        <f>'2a.  Simple Form Data Entry'!I142</f>
        <v>0</v>
      </c>
      <c r="N91" s="412">
        <f>'2a.  Simple Form Data Entry'!J142</f>
        <v>0</v>
      </c>
      <c r="O91" s="73">
        <f t="shared" si="11"/>
        <v>0</v>
      </c>
      <c r="P91" s="412">
        <f>'2a.  Simple Form Data Entry'!K142</f>
        <v>0</v>
      </c>
      <c r="Q91" s="412">
        <f>'2a.  Simple Form Data Entry'!L142</f>
        <v>0</v>
      </c>
      <c r="R91" s="73">
        <f t="shared" si="12"/>
        <v>0</v>
      </c>
      <c r="S91" s="413">
        <f>'2a.  Simple Form Data Entry'!M142</f>
        <v>0</v>
      </c>
      <c r="T91" s="11"/>
    </row>
    <row r="92" spans="1:20" ht="14.45" hidden="1">
      <c r="A92" s="18"/>
      <c r="B92" s="319" t="s">
        <v>83</v>
      </c>
      <c r="C92" s="320"/>
      <c r="D92" s="42"/>
      <c r="E92" s="42"/>
      <c r="F92" s="42"/>
      <c r="G92" s="42"/>
      <c r="H92" s="174" t="str">
        <f>IF('2a.  Simple Form Data Entry'!E143="","  ",'2a.  Simple Form Data Entry'!E143)</f>
        <v xml:space="preserve">  </v>
      </c>
      <c r="I92" s="412">
        <f>'2a.  Simple Form Data Entry'!N143</f>
        <v>0</v>
      </c>
      <c r="J92" s="412">
        <f>'2a.  Simple Form Data Entry'!G143</f>
        <v>0</v>
      </c>
      <c r="K92" s="412">
        <f>'2a.  Simple Form Data Entry'!H143</f>
        <v>0</v>
      </c>
      <c r="L92" s="73">
        <f t="shared" si="10"/>
        <v>0</v>
      </c>
      <c r="M92" s="412">
        <f>'2a.  Simple Form Data Entry'!I143</f>
        <v>0</v>
      </c>
      <c r="N92" s="412">
        <f>'2a.  Simple Form Data Entry'!J143</f>
        <v>0</v>
      </c>
      <c r="O92" s="73">
        <f t="shared" si="11"/>
        <v>0</v>
      </c>
      <c r="P92" s="412">
        <f>'2a.  Simple Form Data Entry'!K143</f>
        <v>0</v>
      </c>
      <c r="Q92" s="412">
        <f>'2a.  Simple Form Data Entry'!L143</f>
        <v>0</v>
      </c>
      <c r="R92" s="73">
        <f t="shared" si="12"/>
        <v>0</v>
      </c>
      <c r="S92" s="413">
        <f>'2a.  Simple Form Data Entry'!M143</f>
        <v>0</v>
      </c>
      <c r="T92" s="11"/>
    </row>
    <row r="93" spans="1:20" ht="12.75" customHeight="1" hidden="1">
      <c r="A93" s="25"/>
      <c r="B93" s="26"/>
      <c r="C93" s="27" t="s">
        <v>144</v>
      </c>
      <c r="D93" s="28"/>
      <c r="E93" s="28"/>
      <c r="F93" s="28"/>
      <c r="G93" s="28"/>
      <c r="H93" s="175"/>
      <c r="I93" s="59">
        <f aca="true" t="shared" si="21" ref="I93:S93">SUM(I86:I92)</f>
        <v>0</v>
      </c>
      <c r="J93" s="59">
        <f t="shared" si="21"/>
        <v>0</v>
      </c>
      <c r="K93" s="59">
        <f t="shared" si="21"/>
        <v>0</v>
      </c>
      <c r="L93" s="73">
        <f t="shared" si="10"/>
        <v>0</v>
      </c>
      <c r="M93" s="59">
        <f t="shared" si="21"/>
        <v>0</v>
      </c>
      <c r="N93" s="59">
        <f t="shared" si="21"/>
        <v>0</v>
      </c>
      <c r="O93" s="73">
        <f t="shared" si="11"/>
        <v>0</v>
      </c>
      <c r="P93" s="59">
        <f aca="true" t="shared" si="22" ref="P93:Q93">SUM(P86:P92)</f>
        <v>0</v>
      </c>
      <c r="Q93" s="59">
        <f t="shared" si="22"/>
        <v>0</v>
      </c>
      <c r="R93" s="73">
        <f t="shared" si="12"/>
        <v>0</v>
      </c>
      <c r="S93" s="60">
        <f t="shared" si="21"/>
        <v>0</v>
      </c>
      <c r="T93" s="11"/>
    </row>
    <row r="94" spans="1:19" ht="3" customHeight="1" hidden="1">
      <c r="A94" s="29"/>
      <c r="B94" s="2"/>
      <c r="C94" s="2"/>
      <c r="D94" s="30"/>
      <c r="E94" s="30"/>
      <c r="F94" s="30"/>
      <c r="G94" s="31"/>
      <c r="H94" s="176"/>
      <c r="I94" s="32"/>
      <c r="J94" s="33"/>
      <c r="K94" s="33"/>
      <c r="L94" s="73">
        <f t="shared" si="10"/>
        <v>0</v>
      </c>
      <c r="M94" s="34"/>
      <c r="N94" s="33"/>
      <c r="O94" s="73">
        <f t="shared" si="11"/>
        <v>0</v>
      </c>
      <c r="P94" s="33"/>
      <c r="Q94" s="33"/>
      <c r="R94" s="73">
        <f t="shared" si="12"/>
        <v>0</v>
      </c>
      <c r="S94" s="35"/>
    </row>
    <row r="95" spans="1:20" ht="15" thickBot="1">
      <c r="A95" s="5"/>
      <c r="B95" s="6"/>
      <c r="C95" s="243" t="s">
        <v>145</v>
      </c>
      <c r="D95" s="7"/>
      <c r="E95" s="7"/>
      <c r="F95" s="7"/>
      <c r="G95" s="20"/>
      <c r="H95" s="177"/>
      <c r="I95" s="52">
        <f aca="true" t="shared" si="23" ref="I95:S95">I73+I63+I53+I43+I83+I93</f>
        <v>0</v>
      </c>
      <c r="J95" s="52">
        <f t="shared" si="23"/>
        <v>842</v>
      </c>
      <c r="K95" s="52">
        <f t="shared" si="23"/>
        <v>15106</v>
      </c>
      <c r="L95" s="52">
        <f t="shared" si="10"/>
        <v>15948</v>
      </c>
      <c r="M95" s="52">
        <f t="shared" si="23"/>
        <v>15559</v>
      </c>
      <c r="N95" s="52">
        <f t="shared" si="23"/>
        <v>16026</v>
      </c>
      <c r="O95" s="52">
        <f t="shared" si="11"/>
        <v>31585</v>
      </c>
      <c r="P95" s="52">
        <f aca="true" t="shared" si="24" ref="P95:Q95">P73+P63+P53+P43+P83+P93</f>
        <v>16507</v>
      </c>
      <c r="Q95" s="52">
        <f t="shared" si="24"/>
        <v>17002</v>
      </c>
      <c r="R95" s="52">
        <f t="shared" si="12"/>
        <v>33509</v>
      </c>
      <c r="S95" s="61">
        <f t="shared" si="23"/>
        <v>43290</v>
      </c>
      <c r="T95" s="4"/>
    </row>
    <row r="96" spans="1:20" ht="3" customHeight="1" thickBot="1">
      <c r="A96" s="2"/>
      <c r="B96" s="2"/>
      <c r="C96" s="2"/>
      <c r="D96" s="2"/>
      <c r="E96" s="2"/>
      <c r="F96" s="2"/>
      <c r="G96" s="39"/>
      <c r="H96" s="39"/>
      <c r="I96" s="39"/>
      <c r="J96" s="40"/>
      <c r="K96" s="40"/>
      <c r="L96" s="40"/>
      <c r="M96" s="40"/>
      <c r="N96" s="40"/>
      <c r="O96" s="40"/>
      <c r="P96" s="40"/>
      <c r="Q96" s="40"/>
      <c r="R96" s="40"/>
      <c r="S96" s="4"/>
      <c r="T96" s="4"/>
    </row>
    <row r="97" spans="1:20" ht="22.5" customHeight="1" thickBot="1" thickTop="1">
      <c r="A97" s="326" t="s">
        <v>146</v>
      </c>
      <c r="B97" s="326"/>
      <c r="C97" s="326"/>
      <c r="D97" s="326"/>
      <c r="E97" s="326"/>
      <c r="F97" s="326"/>
      <c r="G97" s="326"/>
      <c r="H97" s="326"/>
      <c r="I97" s="326"/>
      <c r="J97" s="326"/>
      <c r="K97" s="326"/>
      <c r="L97" s="326"/>
      <c r="M97" s="326"/>
      <c r="N97" s="326"/>
      <c r="O97" s="326"/>
      <c r="P97" s="326"/>
      <c r="Q97" s="326"/>
      <c r="R97" s="326"/>
      <c r="S97" s="326"/>
      <c r="T97" s="4"/>
    </row>
    <row r="98" spans="1:20" ht="3" customHeight="1" thickTop="1">
      <c r="A98" s="2"/>
      <c r="B98" s="2"/>
      <c r="C98" s="2"/>
      <c r="D98" s="2"/>
      <c r="E98" s="2"/>
      <c r="F98" s="2"/>
      <c r="G98" s="39"/>
      <c r="H98" s="39"/>
      <c r="I98" s="39"/>
      <c r="J98" s="40"/>
      <c r="K98" s="40"/>
      <c r="L98" s="40"/>
      <c r="M98" s="40"/>
      <c r="N98" s="40"/>
      <c r="O98" s="40"/>
      <c r="P98" s="40"/>
      <c r="Q98" s="40"/>
      <c r="R98" s="40"/>
      <c r="S98" s="4"/>
      <c r="T98" s="4"/>
    </row>
    <row r="99" spans="1:20" ht="16.15">
      <c r="A99" s="2" t="s">
        <v>147</v>
      </c>
      <c r="B99" s="2"/>
      <c r="C99" s="2"/>
      <c r="D99" s="2"/>
      <c r="E99" s="2"/>
      <c r="F99" s="2"/>
      <c r="G99" s="39"/>
      <c r="H99" s="39"/>
      <c r="I99" s="39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1:20" ht="3" customHeight="1" thickBot="1">
      <c r="A100" s="2"/>
      <c r="B100" s="2"/>
      <c r="C100" s="2"/>
      <c r="D100" s="2"/>
      <c r="E100" s="2"/>
      <c r="F100" s="2"/>
      <c r="G100" s="39"/>
      <c r="H100" s="39"/>
      <c r="I100" s="39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:20" ht="15" customHeight="1">
      <c r="A101" s="414" t="s">
        <v>86</v>
      </c>
      <c r="B101" s="415"/>
      <c r="C101" s="416"/>
      <c r="D101" s="417" t="s">
        <v>148</v>
      </c>
      <c r="E101" s="417" t="s">
        <v>37</v>
      </c>
      <c r="F101" s="341" t="s">
        <v>38</v>
      </c>
      <c r="G101" s="417" t="s">
        <v>87</v>
      </c>
      <c r="H101" s="418" t="s">
        <v>103</v>
      </c>
      <c r="I101" s="419"/>
      <c r="J101" s="420">
        <f>'2a.  Simple Form Data Entry'!G19</f>
        <v>2023</v>
      </c>
      <c r="K101" s="421" t="str">
        <f>'2a.  Simple Form Data Entry'!H155</f>
        <v>NA</v>
      </c>
      <c r="L101" s="422" t="str">
        <f>CONCATENATE(L24," Appropriation Change")</f>
        <v>2023 / 2024 Appropriation Change</v>
      </c>
      <c r="P101" s="40"/>
      <c r="Q101" s="423"/>
      <c r="R101" s="424" t="s">
        <v>149</v>
      </c>
      <c r="S101" s="425"/>
      <c r="T101" s="40"/>
    </row>
    <row r="102" spans="1:20" ht="27.75" customHeight="1" thickBot="1">
      <c r="A102" s="426"/>
      <c r="B102" s="427"/>
      <c r="C102" s="428"/>
      <c r="D102" s="429"/>
      <c r="E102" s="429"/>
      <c r="F102" s="342"/>
      <c r="G102" s="429"/>
      <c r="H102" s="430"/>
      <c r="I102" s="431"/>
      <c r="J102" s="432" t="s">
        <v>105</v>
      </c>
      <c r="K102" s="433" t="str">
        <f>'2a.  Simple Form Data Entry'!H156</f>
        <v xml:space="preserve"> </v>
      </c>
      <c r="L102" s="434"/>
      <c r="P102" s="40"/>
      <c r="Q102" s="423"/>
      <c r="R102" s="435"/>
      <c r="S102" s="436"/>
      <c r="T102" s="40"/>
    </row>
    <row r="103" spans="1:20" ht="47.25" customHeight="1">
      <c r="A103" s="90" t="str">
        <f>IF('2a.  Simple Form Data Entry'!C157="","   ",'2a.  Simple Form Data Entry'!C157)</f>
        <v xml:space="preserve">   </v>
      </c>
      <c r="B103" s="71"/>
      <c r="C103" s="71"/>
      <c r="D103" s="158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1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58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82" t="str">
        <f>IF('2a.  Simple Form Data Entry'!C157="","   ",'2a.  Simple Form Data Entry'!D157)</f>
        <v xml:space="preserve">   </v>
      </c>
      <c r="H103" s="43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251"/>
      <c r="J103" s="91">
        <f>'2a.  Simple Form Data Entry'!G157</f>
        <v>0</v>
      </c>
      <c r="K103" s="91">
        <f>'2a.  Simple Form Data Entry'!H157</f>
        <v>0</v>
      </c>
      <c r="L103" s="249">
        <f>J103+K103</f>
        <v>0</v>
      </c>
      <c r="P103" s="40"/>
      <c r="Q103" s="438"/>
      <c r="R103" s="439">
        <f>'2a.  Simple Form Data Entry'!J157</f>
        <v>0</v>
      </c>
      <c r="S103" s="440"/>
      <c r="T103" s="40"/>
    </row>
    <row r="104" spans="1:20" ht="14.45">
      <c r="A104" s="90" t="str">
        <f>IF('2a.  Simple Form Data Entry'!C158="","   ",'2a.  Simple Form Data Entry'!C158)</f>
        <v xml:space="preserve">   </v>
      </c>
      <c r="B104" s="68"/>
      <c r="C104" s="68"/>
      <c r="D104" s="158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1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58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82" t="str">
        <f>IF('2a.  Simple Form Data Entry'!C158="","   ",'2a.  Simple Form Data Entry'!D158)</f>
        <v xml:space="preserve">   </v>
      </c>
      <c r="H104" s="171" t="str">
        <f>IF('2a.  Simple Form Data Entry'!E158=0,"  ",'2a.  Simple Form Data Entry'!E158)</f>
        <v xml:space="preserve">  </v>
      </c>
      <c r="I104" s="251"/>
      <c r="J104" s="74">
        <f>'2a.  Simple Form Data Entry'!G158</f>
        <v>0</v>
      </c>
      <c r="K104" s="74">
        <f>'2a.  Simple Form Data Entry'!H158</f>
        <v>0</v>
      </c>
      <c r="L104" s="249">
        <f aca="true" t="shared" si="25" ref="L104:L109">J104+K104</f>
        <v>0</v>
      </c>
      <c r="P104" s="40"/>
      <c r="Q104" s="441"/>
      <c r="R104" s="442">
        <f>'2a.  Simple Form Data Entry'!J158</f>
        <v>0</v>
      </c>
      <c r="S104" s="443"/>
      <c r="T104" s="40"/>
    </row>
    <row r="105" spans="1:20" ht="14.45">
      <c r="A105" s="90" t="str">
        <f>IF('2a.  Simple Form Data Entry'!C159="","   ",'2a.  Simple Form Data Entry'!C159)</f>
        <v xml:space="preserve">   </v>
      </c>
      <c r="B105" s="68"/>
      <c r="C105" s="68"/>
      <c r="D105" s="158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1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58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82" t="str">
        <f>IF('2a.  Simple Form Data Entry'!C159="","   ",'2a.  Simple Form Data Entry'!D159)</f>
        <v xml:space="preserve">   </v>
      </c>
      <c r="H105" s="171" t="str">
        <f>IF('2a.  Simple Form Data Entry'!E159=0,"  ",'2a.  Simple Form Data Entry'!E159)</f>
        <v xml:space="preserve">  </v>
      </c>
      <c r="I105" s="251"/>
      <c r="J105" s="74">
        <f>'2a.  Simple Form Data Entry'!G159</f>
        <v>0</v>
      </c>
      <c r="K105" s="74">
        <f>'2a.  Simple Form Data Entry'!H159</f>
        <v>0</v>
      </c>
      <c r="L105" s="249">
        <f t="shared" si="25"/>
        <v>0</v>
      </c>
      <c r="P105" s="40"/>
      <c r="Q105" s="438"/>
      <c r="R105" s="442">
        <f>'2a.  Simple Form Data Entry'!J159</f>
        <v>0</v>
      </c>
      <c r="S105" s="443"/>
      <c r="T105" s="40"/>
    </row>
    <row r="106" spans="1:20" ht="14.45" hidden="1">
      <c r="A106" s="90" t="str">
        <f>IF('2a.  Simple Form Data Entry'!C160="","   ",'2a.  Simple Form Data Entry'!C160)</f>
        <v xml:space="preserve">   </v>
      </c>
      <c r="B106" s="68"/>
      <c r="C106" s="68"/>
      <c r="D106" s="158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1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58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82" t="str">
        <f>IF('2a.  Simple Form Data Entry'!C160="","   ",'2a.  Simple Form Data Entry'!D160)</f>
        <v xml:space="preserve">   </v>
      </c>
      <c r="H106" s="171" t="str">
        <f>IF('2a.  Simple Form Data Entry'!E160=0,"  ",'2a.  Simple Form Data Entry'!E160)</f>
        <v xml:space="preserve">  </v>
      </c>
      <c r="I106" s="251"/>
      <c r="J106" s="74">
        <f>'2a.  Simple Form Data Entry'!G160</f>
        <v>0</v>
      </c>
      <c r="K106" s="74">
        <f>'2a.  Simple Form Data Entry'!H160</f>
        <v>0</v>
      </c>
      <c r="L106" s="249">
        <f t="shared" si="25"/>
        <v>0</v>
      </c>
      <c r="P106" s="40"/>
      <c r="Q106" s="438"/>
      <c r="R106" s="442">
        <f>'2a.  Simple Form Data Entry'!J160</f>
        <v>0</v>
      </c>
      <c r="S106" s="443"/>
      <c r="T106" s="40"/>
    </row>
    <row r="107" spans="1:20" ht="14.45" hidden="1">
      <c r="A107" s="90" t="str">
        <f>IF('2a.  Simple Form Data Entry'!C161="","   ",'2a.  Simple Form Data Entry'!C161)</f>
        <v xml:space="preserve">   </v>
      </c>
      <c r="B107" s="68"/>
      <c r="C107" s="68"/>
      <c r="D107" s="158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1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58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82" t="str">
        <f>IF('2a.  Simple Form Data Entry'!C161="","   ",'2a.  Simple Form Data Entry'!D161)</f>
        <v xml:space="preserve">   </v>
      </c>
      <c r="H107" s="171" t="str">
        <f>IF('2a.  Simple Form Data Entry'!E161=0,"  ",'2a.  Simple Form Data Entry'!E161)</f>
        <v xml:space="preserve">  </v>
      </c>
      <c r="I107" s="251"/>
      <c r="J107" s="74">
        <f>'2a.  Simple Form Data Entry'!G161</f>
        <v>0</v>
      </c>
      <c r="K107" s="74">
        <f>'2a.  Simple Form Data Entry'!H161</f>
        <v>0</v>
      </c>
      <c r="L107" s="249">
        <f t="shared" si="25"/>
        <v>0</v>
      </c>
      <c r="P107" s="40"/>
      <c r="Q107" s="438"/>
      <c r="R107" s="442">
        <f>'2a.  Simple Form Data Entry'!J161</f>
        <v>0</v>
      </c>
      <c r="S107" s="443"/>
      <c r="T107" s="40"/>
    </row>
    <row r="108" spans="1:20" ht="14.45" hidden="1">
      <c r="A108" s="90" t="str">
        <f>IF('2a.  Simple Form Data Entry'!C162="","   ",'2a.  Simple Form Data Entry'!C162)</f>
        <v xml:space="preserve">   </v>
      </c>
      <c r="B108" s="68"/>
      <c r="C108" s="68"/>
      <c r="D108" s="158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1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58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82" t="str">
        <f>IF('2a.  Simple Form Data Entry'!C162="","   ",'2a.  Simple Form Data Entry'!D162)</f>
        <v xml:space="preserve">   </v>
      </c>
      <c r="H108" s="171" t="str">
        <f>IF('2a.  Simple Form Data Entry'!E162=0,"  ",'2a.  Simple Form Data Entry'!E162)</f>
        <v xml:space="preserve">  </v>
      </c>
      <c r="I108" s="251"/>
      <c r="J108" s="74">
        <f>'2a.  Simple Form Data Entry'!G162</f>
        <v>0</v>
      </c>
      <c r="K108" s="74">
        <f>'2a.  Simple Form Data Entry'!H162</f>
        <v>0</v>
      </c>
      <c r="L108" s="249">
        <f t="shared" si="25"/>
        <v>0</v>
      </c>
      <c r="P108" s="40"/>
      <c r="Q108" s="438"/>
      <c r="R108" s="442">
        <f>'2a.  Simple Form Data Entry'!J162</f>
        <v>0</v>
      </c>
      <c r="S108" s="443"/>
      <c r="T108" s="40"/>
    </row>
    <row r="109" spans="1:20" ht="15" thickBot="1">
      <c r="A109" s="5"/>
      <c r="B109" s="6"/>
      <c r="C109" s="444" t="s">
        <v>141</v>
      </c>
      <c r="D109" s="41"/>
      <c r="E109" s="41"/>
      <c r="F109" s="41"/>
      <c r="G109" s="41"/>
      <c r="H109" s="178"/>
      <c r="I109" s="252"/>
      <c r="J109" s="62">
        <f>SUM(J103:J108)</f>
        <v>0</v>
      </c>
      <c r="K109" s="62">
        <f>SUM(K103:K108)</f>
        <v>0</v>
      </c>
      <c r="L109" s="250">
        <f t="shared" si="25"/>
        <v>0</v>
      </c>
      <c r="P109" s="40"/>
      <c r="Q109" s="246"/>
      <c r="R109" s="339">
        <f>SUM(R103:S107)</f>
        <v>0</v>
      </c>
      <c r="S109" s="340"/>
      <c r="T109" s="40"/>
    </row>
    <row r="110" spans="1:20" ht="3" customHeight="1">
      <c r="A110" s="2"/>
      <c r="B110" s="2"/>
      <c r="C110" s="2"/>
      <c r="D110" s="2"/>
      <c r="E110" s="2"/>
      <c r="F110" s="2"/>
      <c r="G110" s="39"/>
      <c r="H110" s="39"/>
      <c r="I110" s="39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</row>
    <row r="111" spans="1:20" ht="14.45">
      <c r="A111" s="254" t="s">
        <v>150</v>
      </c>
      <c r="B111" s="272"/>
      <c r="C111" s="272"/>
      <c r="D111" s="272"/>
      <c r="E111" s="272"/>
      <c r="F111" s="272"/>
      <c r="G111" s="272"/>
      <c r="H111" s="272"/>
      <c r="I111" s="272"/>
      <c r="J111" s="3"/>
      <c r="K111" s="3"/>
      <c r="L111" s="3"/>
      <c r="M111" s="3"/>
      <c r="N111" s="3"/>
      <c r="O111" s="3"/>
      <c r="P111" s="3"/>
      <c r="Q111" s="3"/>
      <c r="R111" s="3"/>
      <c r="S111" s="4"/>
      <c r="T111" s="4"/>
    </row>
    <row r="112" spans="1:20" ht="23.25" customHeight="1">
      <c r="A112" s="253" t="s">
        <v>151</v>
      </c>
      <c r="B112" s="337" t="str">
        <f>IF('2a.  Simple Form Data Entry'!G39="Y","See note 5 below.",'2a.  Simple Form Data Entry'!D43)</f>
        <v>An NPV analysis was not performed because this is an amendment for a lease at an existing site.</v>
      </c>
      <c r="C112" s="337"/>
      <c r="D112" s="337"/>
      <c r="E112" s="337"/>
      <c r="F112" s="337"/>
      <c r="G112" s="337"/>
      <c r="H112" s="337"/>
      <c r="I112" s="337"/>
      <c r="J112" s="337"/>
      <c r="K112" s="337"/>
      <c r="L112" s="337"/>
      <c r="M112" s="337"/>
      <c r="N112" s="337"/>
      <c r="O112" s="337"/>
      <c r="P112" s="337"/>
      <c r="Q112" s="337"/>
      <c r="R112" s="337"/>
      <c r="S112" s="337"/>
      <c r="T112" s="4"/>
    </row>
    <row r="113" spans="1:20" ht="14.45">
      <c r="A113" s="64" t="s">
        <v>152</v>
      </c>
      <c r="B113" s="445" t="s">
        <v>153</v>
      </c>
      <c r="C113" s="445"/>
      <c r="D113" s="445"/>
      <c r="E113" s="445"/>
      <c r="F113" s="445"/>
      <c r="G113" s="445"/>
      <c r="H113" s="445"/>
      <c r="I113" s="445"/>
      <c r="J113" s="445"/>
      <c r="K113" s="445"/>
      <c r="L113" s="445"/>
      <c r="M113" s="445"/>
      <c r="N113" s="445"/>
      <c r="O113" s="445"/>
      <c r="P113" s="445"/>
      <c r="Q113" s="445"/>
      <c r="R113" s="445"/>
      <c r="S113" s="445"/>
      <c r="T113" s="4"/>
    </row>
    <row r="114" spans="1:20" ht="15" customHeight="1">
      <c r="A114" s="65" t="s">
        <v>154</v>
      </c>
      <c r="B114" s="335" t="s">
        <v>155</v>
      </c>
      <c r="C114" s="335"/>
      <c r="D114" s="335"/>
      <c r="E114" s="335"/>
      <c r="F114" s="335"/>
      <c r="G114" s="335"/>
      <c r="H114" s="335"/>
      <c r="I114" s="335"/>
      <c r="J114" s="335"/>
      <c r="K114" s="335"/>
      <c r="L114" s="335"/>
      <c r="M114" s="335"/>
      <c r="N114" s="335"/>
      <c r="O114" s="335"/>
      <c r="P114" s="335"/>
      <c r="Q114" s="335"/>
      <c r="R114" s="335"/>
      <c r="S114" s="335"/>
      <c r="T114" s="4"/>
    </row>
    <row r="115" spans="1:20" ht="13.9">
      <c r="A115" s="65" t="s">
        <v>156</v>
      </c>
      <c r="B115" s="336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336"/>
      <c r="D115" s="336"/>
      <c r="E115" s="336"/>
      <c r="F115" s="336"/>
      <c r="G115" s="336"/>
      <c r="H115" s="336"/>
      <c r="I115" s="336"/>
      <c r="J115" s="336"/>
      <c r="K115" s="336"/>
      <c r="L115" s="336"/>
      <c r="M115" s="336"/>
      <c r="N115" s="336"/>
      <c r="O115" s="336"/>
      <c r="P115" s="336"/>
      <c r="Q115" s="336"/>
      <c r="R115" s="336"/>
      <c r="S115" s="336"/>
      <c r="T115" s="4"/>
    </row>
    <row r="116" spans="1:20" ht="13.5" customHeight="1">
      <c r="A116" s="63" t="s">
        <v>157</v>
      </c>
      <c r="B116" s="334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  <c r="S116" s="334"/>
      <c r="T116" s="4"/>
    </row>
    <row r="117" spans="1:20" ht="16.5" customHeight="1">
      <c r="A117" s="63" t="s">
        <v>158</v>
      </c>
      <c r="B117" s="333" t="s">
        <v>159</v>
      </c>
      <c r="C117" s="333"/>
      <c r="D117" s="333"/>
      <c r="E117" s="333"/>
      <c r="F117" s="333"/>
      <c r="G117" s="333"/>
      <c r="H117" s="333"/>
      <c r="I117" s="333"/>
      <c r="J117" s="333"/>
      <c r="K117" s="333"/>
      <c r="L117" s="333"/>
      <c r="M117" s="333"/>
      <c r="N117" s="333"/>
      <c r="O117" s="333"/>
      <c r="P117" s="333"/>
      <c r="Q117" s="333"/>
      <c r="R117" s="333"/>
      <c r="S117" s="333"/>
      <c r="T117" s="4"/>
    </row>
    <row r="118" spans="1:19" ht="14.25" customHeight="1">
      <c r="A118" s="63"/>
      <c r="B118" s="338" t="str">
        <f>'2a.  Simple Form Data Entry'!C174</f>
        <v>- Amendment commencement date is 5/31/2021.</v>
      </c>
      <c r="C118" s="338"/>
      <c r="D118" s="338"/>
      <c r="E118" s="338"/>
      <c r="F118" s="338"/>
      <c r="G118" s="338"/>
      <c r="H118" s="338"/>
      <c r="I118" s="338"/>
      <c r="J118" s="338"/>
      <c r="K118" s="338"/>
      <c r="L118" s="338"/>
      <c r="M118" s="338"/>
      <c r="N118" s="338"/>
      <c r="O118" s="338"/>
      <c r="P118" s="338"/>
      <c r="Q118" s="338"/>
      <c r="R118" s="338"/>
      <c r="S118" s="338"/>
    </row>
    <row r="119" spans="1:19" ht="14.45">
      <c r="A119" s="63"/>
      <c r="B119" s="338" t="str">
        <f>'2a.  Simple Form Data Entry'!C175</f>
        <v>- Annual rent increases based on CPI, capped at 3%,</v>
      </c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</row>
    <row r="120" spans="1:19" ht="15.75" customHeight="1">
      <c r="A120" s="63"/>
      <c r="B120" s="338" t="str">
        <f>'2a.  Simple Form Data Entry'!C176</f>
        <v>- Cost estimate includes additional rent due for 2022 and 2023 using 3% annual increases.</v>
      </c>
      <c r="C120" s="338"/>
      <c r="D120" s="338"/>
      <c r="E120" s="338"/>
      <c r="F120" s="338"/>
      <c r="G120" s="338"/>
      <c r="H120" s="338"/>
      <c r="I120" s="338"/>
      <c r="J120" s="338"/>
      <c r="K120" s="338"/>
      <c r="L120" s="338"/>
      <c r="M120" s="338"/>
      <c r="N120" s="338"/>
      <c r="O120" s="338"/>
      <c r="P120" s="338"/>
      <c r="Q120" s="338"/>
      <c r="R120" s="338"/>
      <c r="S120" s="338"/>
    </row>
    <row r="121" spans="1:19" ht="16.5" customHeight="1">
      <c r="A121" s="63"/>
      <c r="B121" s="338" t="str">
        <f>'2a.  Simple Form Data Entry'!C177</f>
        <v>- Initial term is 10 years with option to extend for one additional 5 year period.  CPI capped at 3%.</v>
      </c>
      <c r="C121" s="338"/>
      <c r="D121" s="338"/>
      <c r="E121" s="338"/>
      <c r="F121" s="338"/>
      <c r="G121" s="338"/>
      <c r="H121" s="338"/>
      <c r="I121" s="338"/>
      <c r="J121" s="338"/>
      <c r="K121" s="338"/>
      <c r="L121" s="338"/>
      <c r="M121" s="338"/>
      <c r="N121" s="338"/>
      <c r="O121" s="338"/>
      <c r="P121" s="338"/>
      <c r="Q121" s="338"/>
      <c r="R121" s="338"/>
      <c r="S121" s="338"/>
    </row>
    <row r="122" spans="1:20" ht="14.45">
      <c r="A122" s="63"/>
      <c r="B122" s="338"/>
      <c r="C122" s="338"/>
      <c r="D122" s="338"/>
      <c r="E122" s="338"/>
      <c r="F122" s="338"/>
      <c r="G122" s="338"/>
      <c r="H122" s="338"/>
      <c r="I122" s="338"/>
      <c r="J122" s="338"/>
      <c r="K122" s="338"/>
      <c r="L122" s="338"/>
      <c r="M122" s="338"/>
      <c r="N122" s="338"/>
      <c r="O122" s="338"/>
      <c r="P122" s="338"/>
      <c r="Q122" s="338"/>
      <c r="R122" s="338"/>
      <c r="S122" s="338"/>
      <c r="T122" s="4"/>
    </row>
    <row r="123" spans="1:19" ht="14.45">
      <c r="A123" s="63"/>
      <c r="B123" s="338"/>
      <c r="C123" s="338"/>
      <c r="D123" s="338"/>
      <c r="E123" s="338"/>
      <c r="F123" s="338"/>
      <c r="G123" s="338"/>
      <c r="H123" s="338"/>
      <c r="I123" s="338"/>
      <c r="J123" s="338"/>
      <c r="K123" s="338"/>
      <c r="L123" s="338"/>
      <c r="M123" s="338"/>
      <c r="N123" s="338"/>
      <c r="O123" s="338"/>
      <c r="P123" s="338"/>
      <c r="Q123" s="338"/>
      <c r="R123" s="338"/>
      <c r="S123" s="338"/>
    </row>
    <row r="124" spans="1:19" ht="13.9">
      <c r="A124" t="str">
        <f>IF('2a.  Simple Form Data Entry'!C180=""," ","6.")</f>
        <v xml:space="preserve"> </v>
      </c>
      <c r="B124" s="338"/>
      <c r="C124" s="338"/>
      <c r="D124" s="338"/>
      <c r="E124" s="338"/>
      <c r="F124" s="338"/>
      <c r="G124" s="338"/>
      <c r="H124" s="338"/>
      <c r="I124" s="338"/>
      <c r="J124" s="338"/>
      <c r="K124" s="338"/>
      <c r="L124" s="338"/>
      <c r="M124" s="338"/>
      <c r="N124" s="338"/>
      <c r="O124" s="338"/>
      <c r="P124" s="338"/>
      <c r="Q124" s="338"/>
      <c r="R124" s="338"/>
      <c r="S124" s="338"/>
    </row>
    <row r="125" spans="1:19" ht="13.9">
      <c r="A125" s="65"/>
      <c r="B125" s="338"/>
      <c r="C125" s="338"/>
      <c r="D125" s="338"/>
      <c r="E125" s="338"/>
      <c r="F125" s="338"/>
      <c r="G125" s="338"/>
      <c r="H125" s="338"/>
      <c r="I125" s="338"/>
      <c r="J125" s="338"/>
      <c r="K125" s="338"/>
      <c r="L125" s="338"/>
      <c r="M125" s="338"/>
      <c r="N125" s="338"/>
      <c r="O125" s="338"/>
      <c r="P125" s="338"/>
      <c r="Q125" s="338"/>
      <c r="R125" s="338"/>
      <c r="S125" s="338"/>
    </row>
    <row r="126" spans="1:19" ht="13.9">
      <c r="A126" s="65"/>
      <c r="B126" s="338"/>
      <c r="C126" s="338"/>
      <c r="D126" s="338"/>
      <c r="E126" s="338"/>
      <c r="F126" s="338"/>
      <c r="G126" s="338"/>
      <c r="H126" s="338"/>
      <c r="I126" s="338"/>
      <c r="J126" s="338"/>
      <c r="K126" s="338"/>
      <c r="L126" s="338"/>
      <c r="M126" s="338"/>
      <c r="N126" s="338"/>
      <c r="O126" s="338"/>
      <c r="P126" s="338"/>
      <c r="Q126" s="338"/>
      <c r="R126" s="338"/>
      <c r="S126" s="338"/>
    </row>
    <row r="127" spans="1:6" ht="13.9">
      <c r="A127" s="65"/>
      <c r="D127" s="49"/>
      <c r="E127" s="46"/>
      <c r="F127" s="46"/>
    </row>
    <row r="128" spans="4:6" ht="12.75">
      <c r="D128" s="49"/>
      <c r="E128" s="46"/>
      <c r="F128" s="46"/>
    </row>
    <row r="129" spans="3:6" ht="12.75">
      <c r="C129" s="48"/>
      <c r="D129" s="49"/>
      <c r="E129" s="46"/>
      <c r="F129" s="46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>
  <documentManagement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955C5FC58EF5CC43A262195F647F76AC" ma:contentTypeVersion="15" ma:contentTypeDescription="" ma:contentTypeScope="" ma:versionID="9451418c07c7b1d22ac99529c31b4542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xmlns:ns4="6168c8a5-b7c4-4e3b-a0ce-8aca24186586" targetNamespace="http://schemas.microsoft.com/office/2006/metadata/properties" ma:root="true" ma:fieldsID="95a285d225fff28ab7429ce2ce47d591" ns1:_="" ns2:_="" ns3:_="" ns4:_="">
    <xsd:import namespace="http://schemas.microsoft.com/sharepoint/v3"/>
    <xsd:import namespace="cc811197-5a73-4d86-a206-c117da05ddaa"/>
    <xsd:import namespace="c5c4b2fa-852d-41c0-9f34-5cde8eb99e29"/>
    <xsd:import namespace="6168c8a5-b7c4-4e3b-a0ce-8aca24186586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8c8a5-b7c4-4e3b-a0ce-8aca24186586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66F75-E298-49D7-923C-92FD04AD8C51}"/>
</file>

<file path=customXml/itemProps2.xml><?xml version="1.0" encoding="utf-8"?>
<ds:datastoreItem xmlns:ds="http://schemas.openxmlformats.org/officeDocument/2006/customXml" ds:itemID="{6758AFDC-FAAE-4E82-BCD8-613AA1FBFAD2}"/>
</file>

<file path=customXml/itemProps3.xml><?xml version="1.0" encoding="utf-8"?>
<ds:datastoreItem xmlns:ds="http://schemas.openxmlformats.org/officeDocument/2006/customXml" ds:itemID="{F79F65E4-7E24-4BE3-A6B5-F6F5A9F12966}"/>
</file>

<file path=customXml/itemProps4.xml><?xml version="1.0" encoding="utf-8"?>
<ds:datastoreItem xmlns:ds="http://schemas.openxmlformats.org/officeDocument/2006/customXml" ds:itemID="{4CCBACD8-DD2B-4727-8253-1D433F9CEC10}"/>
</file>

<file path=customXml/itemProps5.xml><?xml version="1.0" encoding="utf-8"?>
<ds:datastoreItem xmlns:ds="http://schemas.openxmlformats.org/officeDocument/2006/customXml" ds:itemID="{4A06DE6A-8150-4E04-AB28-4C0C060C4F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</dc:title>
  <dc:subject/>
  <dc:creator>Jos Mapranath</dc:creator>
  <cp:keywords/>
  <dc:description/>
  <cp:lastModifiedBy>Kessler, Amy</cp:lastModifiedBy>
  <dcterms:created xsi:type="dcterms:W3CDTF">1999-06-02T23:29:55Z</dcterms:created>
  <dcterms:modified xsi:type="dcterms:W3CDTF">2024-03-01T21:30:42Z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4966949e-f946-4faa-815f-29a85f8de872</vt:lpwstr>
  </property>
  <property fmtid="{D5CDD505-2E9C-101B-9397-08002B2CF9AE}" pid="4" name="ContentTypeId">
    <vt:lpwstr>0x010100D03C1FEDB24A304B88B22491CFC0976900955C5FC58EF5CC43A262195F647F76AC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