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355" windowWidth="9375" windowHeight="4305" activeTab="0"/>
  </bookViews>
  <sheets>
    <sheet name="CSP" sheetId="1" r:id="rId1"/>
    <sheet name="Calcs" sheetId="2" r:id="rId2"/>
  </sheets>
  <definedNames>
    <definedName name="_xlnm.Print_Area" localSheetId="0">'CSP'!$A$1:$H$37</definedName>
  </definedNames>
  <calcPr fullCalcOnLoad="1"/>
</workbook>
</file>

<file path=xl/sharedStrings.xml><?xml version="1.0" encoding="utf-8"?>
<sst xmlns="http://schemas.openxmlformats.org/spreadsheetml/2006/main" count="72" uniqueCount="58">
  <si>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</si>
  <si>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</si>
  <si>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</si>
  <si>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</si>
  <si>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</si>
  <si>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</si>
  <si>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</si>
  <si>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</si>
  <si>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</si>
  <si>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</si>
  <si>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</si>
  <si>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</si>
  <si>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</si>
  <si>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</si>
  <si>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</si>
  <si>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</si>
  <si>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</si>
  <si>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</si>
  <si>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</si>
  <si>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DOT</t>
  </si>
  <si>
    <t xml:space="preserve"> </t>
  </si>
  <si>
    <t xml:space="preserve">Assumptions:  </t>
  </si>
  <si>
    <t>Signals operated through TCC</t>
  </si>
  <si>
    <t>Job</t>
  </si>
  <si>
    <t>Hourly</t>
  </si>
  <si>
    <t>Daily</t>
  </si>
  <si>
    <t>weekly</t>
  </si>
  <si>
    <t>annually</t>
  </si>
  <si>
    <t xml:space="preserve">Year 1 </t>
  </si>
  <si>
    <t>Year 2</t>
  </si>
  <si>
    <t>Year 3</t>
  </si>
  <si>
    <t>signal tech</t>
  </si>
  <si>
    <t>Engineer II</t>
  </si>
  <si>
    <t>Engineer III</t>
  </si>
  <si>
    <t>Engineer IV</t>
  </si>
  <si>
    <t>Total Labor</t>
  </si>
  <si>
    <t>Equipment</t>
  </si>
  <si>
    <t>Total Operating Costs</t>
  </si>
  <si>
    <t>One week timing plan update per corridor</t>
  </si>
  <si>
    <t>Engineer II Hourly + Burden Rate</t>
  </si>
  <si>
    <t>NE 124th annual timing plan update costs</t>
  </si>
  <si>
    <t>Kirkland signals</t>
  </si>
  <si>
    <t># Operated by KC</t>
  </si>
  <si>
    <t>% of total op by KC</t>
  </si>
  <si>
    <t xml:space="preserve">labor cost for operation </t>
  </si>
  <si>
    <t>Kirkland % NE 124th timing update</t>
  </si>
  <si>
    <t>Labor cost for Plan update</t>
  </si>
  <si>
    <t>Equipment costs TCC</t>
  </si>
  <si>
    <t>Total Annual cost Kirkland</t>
  </si>
  <si>
    <t>Road Fund/Roads Operating</t>
  </si>
  <si>
    <t>Offsetting costs provided by Kirkland</t>
  </si>
  <si>
    <t>Fiber Optic Cable Maintenance Contribution (Kirkland)</t>
  </si>
  <si>
    <t xml:space="preserve">Note Reviewed By:  Sid Bender, Budget Supervisor, Office of Budget and Management </t>
  </si>
  <si>
    <t xml:space="preserve">Note Prepared By:  Aileen McManus, Traffic Engineer, Roads Services Traffic Section </t>
  </si>
  <si>
    <t>Affected Agency and/or Agencies: Road Services Division and the City of Kirkland</t>
  </si>
  <si>
    <t>Traffic Control Center labor and overhead costs associated with 5 Kirkland signals.</t>
  </si>
  <si>
    <t>Title:  Interlocal Agreement for the Operation and Maintenance for Traffic Signals and Related Equipment Along NE 124th Street in the City of Kirkland</t>
  </si>
  <si>
    <t>2004-0556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</si>
</sst>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_(&quot;$&quot;* #,##0.0_);_(&quot;$&quot;* \(#,##0.0\);_(&quot;$&quot;* &quot;-&quot;??_);_(@_)"/>
    <numFmt numFmtId="170" formatCode="_(&quot;$&quot;* #,##0_);_(&quot;$&quot;* \(#,##0\);_(&quot;$&quot;* &quot;-&quot;??_);_(@_)"/>
    <numFmt numFmtId="171" formatCode="&quot;$&quot;#,##0.0_);[Red]\(&quot;$&quot;#,##0.0\)"/>
    <numFmt numFmtId="172" formatCode="&quot;$&quot;#,##0"/>
    <numFmt numFmtId="173" formatCode="&quot;$&quot;#,##0.00"/>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u val="single"/>
      <sz val="10"/>
      <name val="Univers"/>
      <family val="2"/>
    </font>
    <font>
      <sz val="10"/>
      <name val="Univers"/>
      <family val="2"/>
    </font>
    <font>
      <b/>
      <sz val="14"/>
      <name val="Univers"/>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7" fillId="0" borderId="10" xfId="0" applyFont="1" applyBorder="1" applyAlignment="1">
      <alignment horizontal="center"/>
    </xf>
    <xf numFmtId="0" fontId="7" fillId="0" borderId="12" xfId="0" applyFont="1" applyBorder="1" applyAlignment="1">
      <alignment horizontal="center"/>
    </xf>
    <xf numFmtId="0" fontId="7"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8" fillId="0" borderId="0" xfId="0" applyFont="1" applyAlignment="1" quotePrefix="1">
      <alignment/>
    </xf>
    <xf numFmtId="0" fontId="8" fillId="0" borderId="10" xfId="0" applyFont="1" applyBorder="1" applyAlignment="1">
      <alignment horizontal="right"/>
    </xf>
    <xf numFmtId="0" fontId="0" fillId="0" borderId="0" xfId="0" applyAlignment="1">
      <alignment vertical="top"/>
    </xf>
    <xf numFmtId="3" fontId="0" fillId="0" borderId="0" xfId="0" applyNumberFormat="1" applyAlignment="1">
      <alignment vertical="top"/>
    </xf>
    <xf numFmtId="172" fontId="0" fillId="0" borderId="0" xfId="0" applyNumberFormat="1" applyAlignment="1">
      <alignment/>
    </xf>
    <xf numFmtId="172" fontId="0" fillId="0" borderId="0" xfId="17" applyNumberFormat="1" applyAlignment="1">
      <alignment/>
    </xf>
    <xf numFmtId="43" fontId="0" fillId="0" borderId="0" xfId="0" applyNumberFormat="1" applyAlignment="1">
      <alignment/>
    </xf>
    <xf numFmtId="170" fontId="0" fillId="0" borderId="0" xfId="17" applyNumberFormat="1" applyAlignment="1">
      <alignment/>
    </xf>
    <xf numFmtId="170" fontId="0" fillId="0" borderId="0" xfId="0" applyNumberFormat="1" applyAlignment="1">
      <alignment/>
    </xf>
    <xf numFmtId="6" fontId="0" fillId="0" borderId="0" xfId="0" applyNumberFormat="1" applyAlignment="1">
      <alignment/>
    </xf>
    <xf numFmtId="8" fontId="0" fillId="0" borderId="0" xfId="0" applyNumberFormat="1" applyAlignment="1">
      <alignment/>
    </xf>
    <xf numFmtId="10" fontId="0" fillId="0" borderId="0" xfId="19" applyNumberFormat="1" applyAlignment="1">
      <alignment/>
    </xf>
    <xf numFmtId="10" fontId="0" fillId="0" borderId="0" xfId="0" applyNumberFormat="1" applyAlignment="1">
      <alignment/>
    </xf>
    <xf numFmtId="6" fontId="1" fillId="0" borderId="0" xfId="0" applyNumberFormat="1" applyFont="1" applyAlignment="1">
      <alignment/>
    </xf>
    <xf numFmtId="0" fontId="4" fillId="0" borderId="0" xfId="0" applyFont="1" applyBorder="1" applyAlignment="1">
      <alignment vertical="top" wrapText="1"/>
    </xf>
    <xf numFmtId="0" fontId="0" fillId="0" borderId="0" xfId="0" applyBorder="1" applyAlignment="1">
      <alignment vertical="top" wrapText="1"/>
    </xf>
    <xf numFmtId="0" fontId="9" fillId="0" borderId="0" xfId="0" applyFont="1" applyAlignment="1">
      <alignment horizontal="centerContinuous"/>
    </xf>
    <xf numFmtId="3" fontId="4" fillId="0" borderId="10" xfId="0" applyNumberFormat="1" applyFont="1" applyBorder="1" applyAlignment="1">
      <alignment vertical="center"/>
    </xf>
    <xf numFmtId="3" fontId="4" fillId="0" borderId="12" xfId="0" applyNumberFormat="1" applyFont="1" applyBorder="1" applyAlignment="1">
      <alignment vertical="center"/>
    </xf>
    <xf numFmtId="3" fontId="4" fillId="0" borderId="19" xfId="0" applyNumberFormat="1" applyFont="1" applyBorder="1" applyAlignment="1">
      <alignment vertical="center"/>
    </xf>
    <xf numFmtId="164" fontId="4" fillId="0" borderId="10" xfId="0" applyNumberFormat="1" applyFont="1" applyBorder="1" applyAlignment="1">
      <alignment vertical="center"/>
    </xf>
    <xf numFmtId="0" fontId="4" fillId="0" borderId="10" xfId="0" applyFont="1" applyBorder="1" applyAlignment="1" quotePrefix="1">
      <alignment horizontal="center" vertical="center"/>
    </xf>
    <xf numFmtId="3" fontId="4" fillId="0" borderId="10" xfId="0" applyNumberFormat="1" applyFont="1" applyBorder="1" applyAlignment="1">
      <alignment horizontal="right" vertical="center"/>
    </xf>
    <xf numFmtId="0" fontId="4" fillId="0" borderId="18" xfId="0" applyFont="1" applyBorder="1" applyAlignment="1">
      <alignment vertical="center"/>
    </xf>
    <xf numFmtId="0" fontId="4" fillId="0" borderId="11" xfId="0" applyFont="1" applyBorder="1" applyAlignment="1">
      <alignment vertical="center"/>
    </xf>
    <xf numFmtId="16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4"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38100</xdr:rowOff>
    </xdr:from>
    <xdr:to>
      <xdr:col>8</xdr:col>
      <xdr:colOff>19050</xdr:colOff>
      <xdr:row>38</xdr:row>
      <xdr:rowOff>142875</xdr:rowOff>
    </xdr:to>
    <xdr:sp>
      <xdr:nvSpPr>
        <xdr:cNvPr id="1" name="TextBox 1"/>
        <xdr:cNvSpPr txBox="1">
          <a:spLocks noChangeArrowheads="1"/>
        </xdr:cNvSpPr>
      </xdr:nvSpPr>
      <xdr:spPr>
        <a:xfrm>
          <a:off x="38100" y="8286750"/>
          <a:ext cx="7153275" cy="2419350"/>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NE 124th St. ITMS project is a pilot project in which King County will operate the signals throughout the regional transportation corridor at no charge to the partnering agencies of the City of Kirkland and WSDOT.  There are 11 signals along the corridor with 5 of these signals within the City of Kirkland. The cost to operate these 5 signals from the King County Traffic Control Center (TCC) and the costs contributed to the project from the City of Kirkland are the objects of this fiscal note.
King County will operate approximately 100 signals from the TCC.  These signals are located within unincorporated King County and contract Cities. The operating cost of the 5 Kirkland signals can be equated to approximately 5% of the total operating cost of the TCC plus the cost to update the timing of the corridor on an annual basis.
Offsetting costs are provided as an in-kind contribution from the City of Kirkland.  The City of Kirkland is maintaining and providing fiber optic cable to the project that is critical to King County communication to signals along the NE 124th St. ITMS corridor. Their cost to maintain this cable for use by this regional corridor ITMS system is based on one call out per year to repair the cable if damaged.  It costs approximately $5000 per call out plus $1000 for staff time and consultation.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75" zoomScaleNormal="75" workbookViewId="0" topLeftCell="A1">
      <selection activeCell="F1" sqref="F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8">
      <c r="A1" s="1"/>
      <c r="B1" s="2"/>
      <c r="C1" s="2"/>
      <c r="D1" s="77" t="s">
        <v>0</v>
      </c>
      <c r="E1" s="3"/>
      <c r="F1" s="2"/>
      <c r="G1" s="2"/>
      <c r="H1" s="96" t="s">
        <v>57</v>
      </c>
      <c r="I1" s="1"/>
      <c r="J1" s="1"/>
    </row>
    <row r="2" spans="1:9" ht="14.25" thickBot="1">
      <c r="A2" s="29"/>
      <c r="B2" s="3"/>
      <c r="C2" s="3"/>
      <c r="D2" s="3"/>
      <c r="E2" s="3"/>
      <c r="F2" s="3"/>
      <c r="G2" s="3"/>
      <c r="H2" s="3"/>
      <c r="I2" s="4"/>
    </row>
    <row r="3" spans="1:9" ht="18" customHeight="1" thickTop="1">
      <c r="A3" s="5" t="s">
        <v>18</v>
      </c>
      <c r="B3" s="6"/>
      <c r="C3" s="7"/>
      <c r="D3" s="7"/>
      <c r="E3" s="7"/>
      <c r="F3" s="7"/>
      <c r="G3" s="7"/>
      <c r="H3" s="8"/>
      <c r="I3" s="4"/>
    </row>
    <row r="4" spans="1:9" ht="27" customHeight="1">
      <c r="A4" s="93" t="s">
        <v>56</v>
      </c>
      <c r="B4" s="94"/>
      <c r="C4" s="94"/>
      <c r="D4" s="94"/>
      <c r="E4" s="94"/>
      <c r="F4" s="94"/>
      <c r="G4" s="94"/>
      <c r="H4" s="95"/>
      <c r="I4" s="4"/>
    </row>
    <row r="5" spans="1:8" ht="18" customHeight="1">
      <c r="A5" s="9" t="s">
        <v>54</v>
      </c>
      <c r="B5" s="10"/>
      <c r="C5" s="10"/>
      <c r="D5" s="10"/>
      <c r="E5" s="10"/>
      <c r="F5" s="10"/>
      <c r="G5" s="10"/>
      <c r="H5" s="11"/>
    </row>
    <row r="6" spans="1:8" ht="18" customHeight="1">
      <c r="A6" s="9" t="s">
        <v>53</v>
      </c>
      <c r="B6" s="10"/>
      <c r="C6" s="10"/>
      <c r="D6" s="10"/>
      <c r="E6" s="10"/>
      <c r="F6" s="10"/>
      <c r="G6" s="10"/>
      <c r="H6" s="11"/>
    </row>
    <row r="7" spans="1:8" ht="18" customHeight="1" thickBot="1">
      <c r="A7" s="12" t="s">
        <v>52</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7" t="s">
        <v>2</v>
      </c>
      <c r="B10" s="10"/>
      <c r="C10" s="15"/>
      <c r="D10" s="15"/>
      <c r="E10" s="15"/>
      <c r="F10" s="15"/>
      <c r="G10" s="15"/>
      <c r="H10" s="15"/>
    </row>
    <row r="11" spans="1:8" ht="18" customHeight="1">
      <c r="A11" s="32" t="s">
        <v>3</v>
      </c>
      <c r="B11" s="33"/>
      <c r="C11" s="34" t="s">
        <v>4</v>
      </c>
      <c r="D11" s="34" t="s">
        <v>5</v>
      </c>
      <c r="E11" s="34" t="s">
        <v>6</v>
      </c>
      <c r="F11" s="34" t="s">
        <v>7</v>
      </c>
      <c r="G11" s="35" t="s">
        <v>8</v>
      </c>
      <c r="H11" s="36" t="s">
        <v>9</v>
      </c>
    </row>
    <row r="12" spans="1:8" ht="18" customHeight="1">
      <c r="A12" s="37"/>
      <c r="B12" s="16"/>
      <c r="C12" s="17" t="s">
        <v>10</v>
      </c>
      <c r="D12" s="17" t="s">
        <v>11</v>
      </c>
      <c r="E12" s="56"/>
      <c r="F12" s="56"/>
      <c r="G12" s="57"/>
      <c r="H12" s="58"/>
    </row>
    <row r="13" spans="1:8" ht="18" customHeight="1">
      <c r="A13" s="37"/>
      <c r="B13" s="16"/>
      <c r="C13" s="20"/>
      <c r="D13" s="17"/>
      <c r="E13" s="19"/>
      <c r="F13" s="19"/>
      <c r="G13" s="30"/>
      <c r="H13" s="38"/>
    </row>
    <row r="14" spans="1:8" ht="18" customHeight="1">
      <c r="A14" s="37"/>
      <c r="B14" s="16"/>
      <c r="C14" s="20"/>
      <c r="D14" s="17"/>
      <c r="E14" s="19"/>
      <c r="F14" s="19"/>
      <c r="G14" s="30"/>
      <c r="H14" s="38">
        <f>G14*1.03</f>
        <v>0</v>
      </c>
    </row>
    <row r="15" spans="1:8" ht="18" customHeight="1">
      <c r="A15" s="37"/>
      <c r="B15" s="16"/>
      <c r="C15" s="20"/>
      <c r="D15" s="18"/>
      <c r="E15" s="21"/>
      <c r="F15" s="21"/>
      <c r="G15" s="31"/>
      <c r="H15" s="39"/>
    </row>
    <row r="16" spans="1:8" ht="18" customHeight="1" thickBot="1">
      <c r="A16" s="40"/>
      <c r="B16" s="41" t="s">
        <v>12</v>
      </c>
      <c r="C16" s="42"/>
      <c r="D16" s="42"/>
      <c r="E16" s="59">
        <f>E13+E14</f>
        <v>0</v>
      </c>
      <c r="F16" s="59">
        <f>F13+F14</f>
        <v>0</v>
      </c>
      <c r="G16" s="59">
        <f>G13+G14</f>
        <v>0</v>
      </c>
      <c r="H16" s="60">
        <f>H13+H14</f>
        <v>0</v>
      </c>
    </row>
    <row r="17" spans="1:8" ht="18" customHeight="1">
      <c r="A17" s="15"/>
      <c r="B17" s="15"/>
      <c r="C17" s="15"/>
      <c r="D17" s="15"/>
      <c r="E17" s="22"/>
      <c r="F17" s="22"/>
      <c r="G17" s="22"/>
      <c r="H17" s="22"/>
    </row>
    <row r="18" spans="1:8" ht="18" customHeight="1" thickBot="1">
      <c r="A18" s="46" t="s">
        <v>13</v>
      </c>
      <c r="B18" s="10"/>
      <c r="C18" s="10"/>
      <c r="D18" s="15"/>
      <c r="E18" s="15"/>
      <c r="F18" s="15"/>
      <c r="G18" s="15"/>
      <c r="H18" s="15"/>
    </row>
    <row r="19" spans="1:8" ht="18" customHeight="1">
      <c r="A19" s="32" t="s">
        <v>3</v>
      </c>
      <c r="B19" s="33"/>
      <c r="C19" s="34" t="s">
        <v>4</v>
      </c>
      <c r="D19" s="34" t="s">
        <v>14</v>
      </c>
      <c r="E19" s="34" t="s">
        <v>6</v>
      </c>
      <c r="F19" s="34" t="s">
        <v>7</v>
      </c>
      <c r="G19" s="35" t="s">
        <v>8</v>
      </c>
      <c r="H19" s="36" t="s">
        <v>9</v>
      </c>
    </row>
    <row r="20" spans="1:8" ht="18" customHeight="1">
      <c r="A20" s="37"/>
      <c r="B20" s="23"/>
      <c r="C20" s="17" t="s">
        <v>10</v>
      </c>
      <c r="D20" s="17"/>
      <c r="E20" s="56"/>
      <c r="F20" s="56"/>
      <c r="G20" s="57"/>
      <c r="H20" s="58"/>
    </row>
    <row r="21" spans="1:8" ht="18" customHeight="1">
      <c r="A21" s="84" t="s">
        <v>49</v>
      </c>
      <c r="B21" s="85"/>
      <c r="C21" s="86">
        <v>103</v>
      </c>
      <c r="D21" s="87" t="s">
        <v>19</v>
      </c>
      <c r="E21" s="78">
        <v>0</v>
      </c>
      <c r="F21" s="78">
        <v>8630</v>
      </c>
      <c r="G21" s="79">
        <v>8890</v>
      </c>
      <c r="H21" s="80">
        <v>9100</v>
      </c>
    </row>
    <row r="22" spans="1:8" ht="36" customHeight="1">
      <c r="A22" s="91" t="s">
        <v>50</v>
      </c>
      <c r="B22" s="92"/>
      <c r="C22" s="81"/>
      <c r="D22" s="82"/>
      <c r="E22" s="83"/>
      <c r="F22" s="78">
        <v>-6000</v>
      </c>
      <c r="G22" s="79">
        <v>-6000</v>
      </c>
      <c r="H22" s="80">
        <v>-6000</v>
      </c>
    </row>
    <row r="23" spans="1:8" ht="18" customHeight="1">
      <c r="A23" s="37"/>
      <c r="B23" s="23"/>
      <c r="C23" s="18"/>
      <c r="D23" s="18"/>
      <c r="E23" s="19"/>
      <c r="F23" s="19"/>
      <c r="G23" s="30"/>
      <c r="H23" s="38"/>
    </row>
    <row r="24" spans="1:9" ht="18" customHeight="1" thickBot="1">
      <c r="A24" s="40"/>
      <c r="B24" s="41" t="s">
        <v>15</v>
      </c>
      <c r="C24" s="42"/>
      <c r="D24" s="42"/>
      <c r="E24" s="59">
        <f>E21+E22</f>
        <v>0</v>
      </c>
      <c r="F24" s="59">
        <f>F21+F22</f>
        <v>2630</v>
      </c>
      <c r="G24" s="59">
        <f>G21+G22</f>
        <v>2890</v>
      </c>
      <c r="H24" s="60">
        <f>H21+H22</f>
        <v>3100</v>
      </c>
      <c r="I24" s="55"/>
    </row>
    <row r="25" spans="1:8" ht="18" customHeight="1">
      <c r="A25" s="15"/>
      <c r="B25" s="15"/>
      <c r="C25" s="15"/>
      <c r="D25" s="15"/>
      <c r="E25" s="22"/>
      <c r="F25" s="22"/>
      <c r="G25" s="22"/>
      <c r="H25" s="22"/>
    </row>
    <row r="26" spans="1:8" ht="18" customHeight="1" thickBot="1">
      <c r="A26" s="46" t="s">
        <v>16</v>
      </c>
      <c r="B26" s="10"/>
      <c r="C26" s="10"/>
      <c r="D26" s="10"/>
      <c r="E26" s="15"/>
      <c r="F26" s="15"/>
      <c r="G26" s="15"/>
      <c r="H26" s="15"/>
    </row>
    <row r="27" spans="1:10" ht="18" customHeight="1">
      <c r="A27" s="32"/>
      <c r="B27" s="33"/>
      <c r="C27" s="43"/>
      <c r="D27" s="44"/>
      <c r="E27" s="34" t="s">
        <v>6</v>
      </c>
      <c r="F27" s="34" t="s">
        <v>7</v>
      </c>
      <c r="G27" s="35" t="s">
        <v>8</v>
      </c>
      <c r="H27" s="36" t="s">
        <v>9</v>
      </c>
      <c r="I27" s="26"/>
      <c r="J27" s="26"/>
    </row>
    <row r="28" spans="1:10" ht="18" customHeight="1">
      <c r="A28" s="37"/>
      <c r="B28" s="16"/>
      <c r="C28" s="24"/>
      <c r="D28" s="25"/>
      <c r="E28" s="62" t="s">
        <v>20</v>
      </c>
      <c r="F28" s="62" t="s">
        <v>20</v>
      </c>
      <c r="G28" s="57"/>
      <c r="H28" s="58"/>
      <c r="I28" s="26"/>
      <c r="J28" s="26"/>
    </row>
    <row r="29" spans="1:10" ht="32.25" customHeight="1">
      <c r="A29" s="88" t="s">
        <v>55</v>
      </c>
      <c r="B29" s="89"/>
      <c r="C29" s="89"/>
      <c r="D29" s="90"/>
      <c r="E29" s="78">
        <v>0</v>
      </c>
      <c r="F29" s="78">
        <v>8630</v>
      </c>
      <c r="G29" s="79">
        <v>8890</v>
      </c>
      <c r="H29" s="80">
        <v>9100</v>
      </c>
      <c r="I29" s="27"/>
      <c r="J29" s="27"/>
    </row>
    <row r="30" spans="1:10" ht="18" customHeight="1">
      <c r="A30" s="37"/>
      <c r="B30" s="16"/>
      <c r="C30" s="16"/>
      <c r="D30" s="23"/>
      <c r="E30" s="19"/>
      <c r="F30" s="19"/>
      <c r="G30" s="30"/>
      <c r="H30" s="38"/>
      <c r="I30" s="27"/>
      <c r="J30" s="27"/>
    </row>
    <row r="31" spans="1:8" ht="18" customHeight="1">
      <c r="A31" s="37" t="s">
        <v>51</v>
      </c>
      <c r="B31" s="16"/>
      <c r="C31" s="16"/>
      <c r="D31" s="23"/>
      <c r="E31" s="54"/>
      <c r="F31" s="19">
        <v>-6000</v>
      </c>
      <c r="G31" s="30">
        <v>-6000</v>
      </c>
      <c r="H31" s="38">
        <v>-6000</v>
      </c>
    </row>
    <row r="32" spans="1:8" ht="18" customHeight="1">
      <c r="A32" s="48"/>
      <c r="B32" s="49"/>
      <c r="C32" s="49"/>
      <c r="D32" s="50"/>
      <c r="E32" s="51"/>
      <c r="F32" s="51"/>
      <c r="G32" s="52"/>
      <c r="H32" s="53"/>
    </row>
    <row r="33" spans="1:10" ht="18" customHeight="1" thickBot="1">
      <c r="A33" s="40" t="s">
        <v>15</v>
      </c>
      <c r="B33" s="41"/>
      <c r="C33" s="41"/>
      <c r="D33" s="45"/>
      <c r="E33" s="59">
        <f>E29+E31</f>
        <v>0</v>
      </c>
      <c r="F33" s="59">
        <f>F29+F31</f>
        <v>2630</v>
      </c>
      <c r="G33" s="59">
        <f>G29+G31</f>
        <v>2890</v>
      </c>
      <c r="H33" s="60">
        <f>H29+H31</f>
        <v>3100</v>
      </c>
      <c r="I33" s="28"/>
      <c r="J33" s="28"/>
    </row>
    <row r="34" spans="1:10" ht="18" customHeight="1">
      <c r="A34" s="15" t="s">
        <v>17</v>
      </c>
      <c r="B34" s="15"/>
      <c r="C34" s="15"/>
      <c r="D34" s="15"/>
      <c r="E34" s="22"/>
      <c r="F34" s="22"/>
      <c r="G34" s="22"/>
      <c r="H34" s="22"/>
      <c r="I34" s="28"/>
      <c r="J34" s="28"/>
    </row>
    <row r="35" spans="1:10" ht="132" customHeight="1">
      <c r="A35" s="15"/>
      <c r="B35" s="15"/>
      <c r="C35" s="15"/>
      <c r="D35" s="15"/>
      <c r="E35" s="22"/>
      <c r="F35" s="22"/>
      <c r="G35" s="22"/>
      <c r="H35" s="22"/>
      <c r="I35" s="28"/>
      <c r="J35" s="28"/>
    </row>
    <row r="36" spans="1:10" s="63" customFormat="1" ht="18.75" customHeight="1">
      <c r="A36" s="75"/>
      <c r="B36" s="76"/>
      <c r="C36" s="76"/>
      <c r="D36" s="76"/>
      <c r="E36" s="76"/>
      <c r="F36" s="76"/>
      <c r="G36" s="76"/>
      <c r="H36" s="76"/>
      <c r="I36" s="64"/>
      <c r="J36" s="64"/>
    </row>
    <row r="37" spans="1:10" s="63" customFormat="1" ht="18.75" customHeight="1">
      <c r="A37" s="75"/>
      <c r="B37" s="76"/>
      <c r="C37" s="76"/>
      <c r="D37" s="76"/>
      <c r="E37" s="76"/>
      <c r="F37" s="76"/>
      <c r="G37" s="76"/>
      <c r="H37" s="76"/>
      <c r="I37" s="64"/>
      <c r="J37" s="64"/>
    </row>
    <row r="38" ht="12.75">
      <c r="A38" s="61"/>
    </row>
  </sheetData>
  <mergeCells count="3">
    <mergeCell ref="A29:D29"/>
    <mergeCell ref="A22:B22"/>
    <mergeCell ref="A4:H4"/>
  </mergeCells>
  <printOptions/>
  <pageMargins left="0.77" right="0.75" top="0.83" bottom="0.72" header="0.5" footer="0.38"/>
  <pageSetup fitToHeight="1" fitToWidth="1"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dimension ref="B3:L36"/>
  <sheetViews>
    <sheetView workbookViewId="0" topLeftCell="A1">
      <selection activeCell="I24" sqref="I24"/>
    </sheetView>
  </sheetViews>
  <sheetFormatPr defaultColWidth="9.140625" defaultRowHeight="12.75"/>
  <cols>
    <col min="4" max="5" width="12.00390625" style="0" bestFit="1" customWidth="1"/>
    <col min="6" max="6" width="11.421875" style="0" customWidth="1"/>
    <col min="7" max="7" width="12.7109375" style="0" bestFit="1" customWidth="1"/>
    <col min="10" max="10" width="11.8515625" style="0" bestFit="1" customWidth="1"/>
    <col min="11" max="11" width="11.140625" style="0" customWidth="1"/>
    <col min="12" max="12" width="12.57421875" style="0" customWidth="1"/>
  </cols>
  <sheetData>
    <row r="3" spans="9:11" ht="12.75">
      <c r="I3">
        <v>2005</v>
      </c>
      <c r="J3">
        <v>2006</v>
      </c>
      <c r="K3">
        <v>2007</v>
      </c>
    </row>
    <row r="4" spans="2:11" ht="12.75">
      <c r="B4" t="s">
        <v>21</v>
      </c>
      <c r="D4" t="s">
        <v>22</v>
      </c>
      <c r="I4">
        <v>100</v>
      </c>
      <c r="J4">
        <v>100</v>
      </c>
      <c r="K4">
        <v>100</v>
      </c>
    </row>
    <row r="6" spans="3:11" ht="12.75">
      <c r="C6" t="s">
        <v>23</v>
      </c>
      <c r="E6" t="s">
        <v>24</v>
      </c>
      <c r="F6" t="s">
        <v>25</v>
      </c>
      <c r="G6" t="s">
        <v>26</v>
      </c>
      <c r="H6" t="s">
        <v>27</v>
      </c>
      <c r="I6" t="s">
        <v>28</v>
      </c>
      <c r="J6" t="s">
        <v>29</v>
      </c>
      <c r="K6" t="s">
        <v>30</v>
      </c>
    </row>
    <row r="7" spans="3:11" ht="12.75">
      <c r="C7" t="s">
        <v>31</v>
      </c>
      <c r="E7" s="65">
        <v>45.87</v>
      </c>
      <c r="F7" s="65">
        <f>E7*3</f>
        <v>137.60999999999999</v>
      </c>
      <c r="G7" s="65">
        <f>F7*5</f>
        <v>688.05</v>
      </c>
      <c r="H7" s="65">
        <f>G7*52</f>
        <v>35778.6</v>
      </c>
      <c r="I7" s="65">
        <f>H7</f>
        <v>35778.6</v>
      </c>
      <c r="J7" s="65">
        <f aca="true" t="shared" si="0" ref="J7:K10">I7*1.03</f>
        <v>36851.958</v>
      </c>
      <c r="K7" s="65">
        <f t="shared" si="0"/>
        <v>37957.51674</v>
      </c>
    </row>
    <row r="8" spans="3:11" ht="12.75">
      <c r="C8" t="s">
        <v>32</v>
      </c>
      <c r="E8" s="65">
        <v>51.69</v>
      </c>
      <c r="F8" s="65">
        <f>E8*3</f>
        <v>155.07</v>
      </c>
      <c r="G8" s="65">
        <f>F8*5</f>
        <v>775.3499999999999</v>
      </c>
      <c r="H8" s="65">
        <f>G8*52</f>
        <v>40318.2</v>
      </c>
      <c r="I8" s="65">
        <f>H8</f>
        <v>40318.2</v>
      </c>
      <c r="J8" s="65">
        <f t="shared" si="0"/>
        <v>41527.746</v>
      </c>
      <c r="K8" s="65">
        <f t="shared" si="0"/>
        <v>42773.57838</v>
      </c>
    </row>
    <row r="9" spans="3:11" ht="12.75">
      <c r="C9" t="s">
        <v>33</v>
      </c>
      <c r="E9" s="65">
        <v>60.45</v>
      </c>
      <c r="F9" s="65">
        <f>E9*1</f>
        <v>60.45</v>
      </c>
      <c r="G9" s="65">
        <f>F9*5</f>
        <v>302.25</v>
      </c>
      <c r="H9" s="65">
        <f>G9*52</f>
        <v>15717</v>
      </c>
      <c r="I9" s="65">
        <f>H9</f>
        <v>15717</v>
      </c>
      <c r="J9" s="65">
        <f t="shared" si="0"/>
        <v>16188.51</v>
      </c>
      <c r="K9" s="65">
        <f t="shared" si="0"/>
        <v>16674.1653</v>
      </c>
    </row>
    <row r="10" spans="3:11" ht="12.75">
      <c r="C10" t="s">
        <v>34</v>
      </c>
      <c r="E10" s="65">
        <v>66.13</v>
      </c>
      <c r="F10" s="65"/>
      <c r="G10" s="65">
        <f>E10*4</f>
        <v>264.52</v>
      </c>
      <c r="H10" s="65">
        <f>G10*52</f>
        <v>13755.039999999999</v>
      </c>
      <c r="I10" s="65">
        <f>H10</f>
        <v>13755.039999999999</v>
      </c>
      <c r="J10" s="65">
        <f t="shared" si="0"/>
        <v>14167.6912</v>
      </c>
      <c r="K10" s="65">
        <f t="shared" si="0"/>
        <v>14592.721936</v>
      </c>
    </row>
    <row r="11" spans="3:11" ht="12.75">
      <c r="C11" t="s">
        <v>35</v>
      </c>
      <c r="E11" s="65"/>
      <c r="F11" s="65"/>
      <c r="G11" s="65"/>
      <c r="H11" s="65">
        <f>SUM(H7:H10)</f>
        <v>105568.83999999998</v>
      </c>
      <c r="I11" s="65">
        <f>SUM(I7:I10)</f>
        <v>105568.83999999998</v>
      </c>
      <c r="J11" s="65">
        <f>SUM(J7:J10)</f>
        <v>108735.9052</v>
      </c>
      <c r="K11" s="65">
        <f>SUM(K7:K10)</f>
        <v>111997.98235600001</v>
      </c>
    </row>
    <row r="12" spans="3:12" ht="12.75">
      <c r="C12" t="s">
        <v>36</v>
      </c>
      <c r="E12" s="65"/>
      <c r="F12" s="65"/>
      <c r="G12" s="65"/>
      <c r="H12" s="65"/>
      <c r="I12" s="65">
        <v>20000</v>
      </c>
      <c r="J12" s="66">
        <v>20000</v>
      </c>
      <c r="K12" s="65">
        <v>20000</v>
      </c>
      <c r="L12" s="67" t="s">
        <v>20</v>
      </c>
    </row>
    <row r="13" spans="3:12" ht="12.75">
      <c r="C13" t="s">
        <v>37</v>
      </c>
      <c r="E13" s="65"/>
      <c r="F13" s="65"/>
      <c r="G13" s="65"/>
      <c r="H13" s="65"/>
      <c r="I13" s="65">
        <f>I11+I12</f>
        <v>125568.83999999998</v>
      </c>
      <c r="J13" s="65">
        <f>J11+J12</f>
        <v>128735.9052</v>
      </c>
      <c r="K13" s="65">
        <f>K11+K12</f>
        <v>131997.982356</v>
      </c>
      <c r="L13" s="67"/>
    </row>
    <row r="14" spans="10:12" ht="12.75">
      <c r="J14" s="68"/>
      <c r="K14" s="67"/>
      <c r="L14" s="67"/>
    </row>
    <row r="15" spans="10:12" ht="12.75">
      <c r="J15" s="69"/>
      <c r="K15" s="69"/>
      <c r="L15" s="69"/>
    </row>
    <row r="16" spans="4:11" ht="12.75">
      <c r="D16" t="s">
        <v>38</v>
      </c>
      <c r="I16">
        <v>100</v>
      </c>
      <c r="J16">
        <v>100</v>
      </c>
      <c r="K16">
        <v>100</v>
      </c>
    </row>
    <row r="17" spans="4:12" ht="12.75">
      <c r="D17" t="s">
        <v>39</v>
      </c>
      <c r="I17" s="65">
        <f>E8</f>
        <v>51.69</v>
      </c>
      <c r="J17" s="70">
        <f>I17*1.03</f>
        <v>53.2407</v>
      </c>
      <c r="K17" s="70">
        <f>J17*1.03</f>
        <v>54.837921</v>
      </c>
      <c r="L17" s="71"/>
    </row>
    <row r="18" spans="4:12" ht="12.75">
      <c r="D18" t="s">
        <v>40</v>
      </c>
      <c r="I18" s="65">
        <f>I16*I17</f>
        <v>5169</v>
      </c>
      <c r="J18" s="65">
        <f>J16*J17</f>
        <v>5324.07</v>
      </c>
      <c r="K18" s="65">
        <f>K16*K17</f>
        <v>5483.792100000001</v>
      </c>
      <c r="L18" s="71"/>
    </row>
    <row r="19" spans="9:12" ht="12.75">
      <c r="I19" s="65"/>
      <c r="J19" s="65"/>
      <c r="K19" s="65"/>
      <c r="L19" s="71"/>
    </row>
    <row r="20" ht="12.75">
      <c r="B20" t="s">
        <v>41</v>
      </c>
    </row>
    <row r="21" spans="5:7" ht="12.75">
      <c r="E21">
        <v>2005</v>
      </c>
      <c r="F21">
        <v>2006</v>
      </c>
      <c r="G21">
        <v>2007</v>
      </c>
    </row>
    <row r="22" spans="2:7" ht="12.75">
      <c r="B22" t="s">
        <v>42</v>
      </c>
      <c r="E22">
        <v>5</v>
      </c>
      <c r="F22">
        <v>5</v>
      </c>
      <c r="G22">
        <v>5</v>
      </c>
    </row>
    <row r="23" spans="2:7" ht="12.75">
      <c r="B23" t="s">
        <v>43</v>
      </c>
      <c r="E23" s="72">
        <f>E22/I4</f>
        <v>0.05</v>
      </c>
      <c r="F23" s="72">
        <f>F22/J4</f>
        <v>0.05</v>
      </c>
      <c r="G23" s="72">
        <f>G22/K4</f>
        <v>0.05</v>
      </c>
    </row>
    <row r="24" spans="2:7" ht="12.75">
      <c r="B24" t="s">
        <v>44</v>
      </c>
      <c r="E24" s="70">
        <f>E23*I11</f>
        <v>5278.441999999999</v>
      </c>
      <c r="F24" s="70">
        <f>F23*J11</f>
        <v>5436.79526</v>
      </c>
      <c r="G24" s="70">
        <f>G23*K11</f>
        <v>5599.899117800001</v>
      </c>
    </row>
    <row r="25" spans="2:7" ht="12.75">
      <c r="B25" t="s">
        <v>45</v>
      </c>
      <c r="E25" s="73">
        <f>5/11</f>
        <v>0.45454545454545453</v>
      </c>
      <c r="F25" s="73">
        <f>E25</f>
        <v>0.45454545454545453</v>
      </c>
      <c r="G25" s="73">
        <f>F25</f>
        <v>0.45454545454545453</v>
      </c>
    </row>
    <row r="26" spans="2:7" ht="12.75">
      <c r="B26" t="s">
        <v>46</v>
      </c>
      <c r="E26" s="70">
        <f>I17*I16*E25</f>
        <v>2349.5454545454545</v>
      </c>
      <c r="F26" s="70">
        <f>J17*J16*F25</f>
        <v>2420.031818181818</v>
      </c>
      <c r="G26" s="70">
        <f>K17*K16*G25</f>
        <v>2492.632772727273</v>
      </c>
    </row>
    <row r="27" spans="2:7" ht="12.75">
      <c r="B27" t="s">
        <v>47</v>
      </c>
      <c r="E27" s="71">
        <f>E23*I12</f>
        <v>1000</v>
      </c>
      <c r="F27" s="71">
        <f>E27</f>
        <v>1000</v>
      </c>
      <c r="G27" s="71">
        <f>F27</f>
        <v>1000</v>
      </c>
    </row>
    <row r="29" spans="2:7" ht="12.75">
      <c r="B29" t="s">
        <v>48</v>
      </c>
      <c r="E29" s="74">
        <f>E24+E26+E27</f>
        <v>8627.987454545453</v>
      </c>
      <c r="F29" s="74">
        <f>F24+F26+F27</f>
        <v>8856.827078181817</v>
      </c>
      <c r="G29" s="74">
        <f>G24+G26+G27</f>
        <v>9092.531890527272</v>
      </c>
    </row>
    <row r="33" spans="4:6" ht="12.75">
      <c r="D33" s="70"/>
      <c r="E33" s="70"/>
      <c r="F33" s="70"/>
    </row>
    <row r="34" spans="4:6" ht="12.75">
      <c r="D34" s="70"/>
      <c r="E34" s="70"/>
      <c r="F34" s="70"/>
    </row>
    <row r="35" spans="4:6" ht="12.75">
      <c r="D35" s="70"/>
      <c r="E35" s="70"/>
      <c r="F35" s="70"/>
    </row>
    <row r="36" spans="4:6" ht="12.75">
      <c r="D36" s="70"/>
      <c r="E36" s="70"/>
      <c r="F36" s="70"/>
    </row>
  </sheetData>
  <printOptions/>
  <pageMargins left="0.75" right="0.75" top="1" bottom="1" header="0.5" footer="0.5"/>
  <pageSetup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2004-10-15T18:06:59Z</cp:lastPrinted>
  <dcterms:created xsi:type="dcterms:W3CDTF">1999-06-02T23:29:55Z</dcterms:created>
  <dcterms:modified xsi:type="dcterms:W3CDTF">2004-12-02T17:53:31Z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461913354</vt:i4>
  </property>
  <property fmtid="{D5CDD505-2E9C-101B-9397-08002B2CF9AE}" pid="3" name="_EmailSubject">
    <vt:lpwstr>NE 124th</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1058987668</vt:i4>
  </property>
  <property fmtid="{D5CDD505-2E9C-101B-9397-08002B2CF9AE}" pid="7" name="_ReviewingToolsShownOnce">
    <vt:lpwstr/>
  </property>
</Properties>
</file>