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395" windowHeight="5640" activeTab="0"/>
  </bookViews>
  <sheets>
    <sheet name="Fin Plan"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'Fin Plan'!$A$1:$G$51</definedName>
    <definedName name="SecondQOO">#REF!</definedName>
    <definedName name="Table">#REF!</definedName>
    <definedName name="ThirdQOO">#REF!</definedName>
  </definedNames>
  <calcPr fullCalcOnLoad="1"/>
</workbook>
</file>

<file path=xl/comments1.xml><?xml version="1.0" encoding="utf-8"?>
<comments xmlns="http://schemas.openxmlformats.org/spreadsheetml/2006/main">
  <authors>
    <author>whited</author>
  </authors>
  <commentList>
    <comment ref="C10" authorId="0">
      <text>
        <r>
          <rPr>
            <b/>
            <sz val="10"/>
            <rFont val="Tahoma"/>
            <family val="0"/>
          </rPr>
          <t>whited:</t>
        </r>
        <r>
          <rPr>
            <sz val="10"/>
            <rFont val="Tahoma"/>
            <family val="0"/>
          </rPr>
          <t xml:space="preserve">
Changed by re-doing interest bit.</t>
        </r>
      </text>
    </comment>
    <comment ref="D10" authorId="0">
      <text>
        <r>
          <rPr>
            <b/>
            <sz val="10"/>
            <rFont val="Tahoma"/>
            <family val="0"/>
          </rPr>
          <t>whited:</t>
        </r>
        <r>
          <rPr>
            <sz val="10"/>
            <rFont val="Tahoma"/>
            <family val="0"/>
          </rPr>
          <t xml:space="preserve">
Changed by re-doing interest bit.</t>
        </r>
      </text>
    </comment>
    <comment ref="E10" authorId="0">
      <text>
        <r>
          <rPr>
            <b/>
            <sz val="10"/>
            <rFont val="Tahoma"/>
            <family val="0"/>
          </rPr>
          <t>whited:</t>
        </r>
        <r>
          <rPr>
            <sz val="10"/>
            <rFont val="Tahoma"/>
            <family val="0"/>
          </rPr>
          <t xml:space="preserve">
Changed by re-doing interest bit.</t>
        </r>
      </text>
    </comment>
    <comment ref="C12" authorId="0">
      <text>
        <r>
          <rPr>
            <b/>
            <sz val="10"/>
            <rFont val="Tahoma"/>
            <family val="0"/>
          </rPr>
          <t>whited:</t>
        </r>
      </text>
    </comment>
    <comment ref="D12" authorId="0">
      <text>
        <r>
          <rPr>
            <b/>
            <sz val="10"/>
            <rFont val="Tahoma"/>
            <family val="0"/>
          </rPr>
          <t>whited:</t>
        </r>
      </text>
    </comment>
    <comment ref="E12" authorId="0">
      <text>
        <r>
          <rPr>
            <b/>
            <sz val="10"/>
            <rFont val="Tahoma"/>
            <family val="0"/>
          </rPr>
          <t>whited:</t>
        </r>
      </text>
    </comment>
    <comment ref="C13" authorId="0">
      <text>
        <r>
          <rPr>
            <b/>
            <sz val="10"/>
            <rFont val="Tahoma"/>
            <family val="0"/>
          </rPr>
          <t>whited:</t>
        </r>
        <r>
          <rPr>
            <sz val="10"/>
            <rFont val="Tahoma"/>
            <family val="0"/>
          </rPr>
          <t xml:space="preserve">
Need to fix per what decide with Ebenson.  She had net of 41,800 in transmittal to Council, Carol had net of 37,027, real number is actually a wash because of much lower biz rev (cell towers).</t>
        </r>
      </text>
    </comment>
    <comment ref="D13" authorId="0">
      <text>
        <r>
          <rPr>
            <b/>
            <sz val="10"/>
            <rFont val="Tahoma"/>
            <family val="0"/>
          </rPr>
          <t>whited:</t>
        </r>
        <r>
          <rPr>
            <sz val="10"/>
            <rFont val="Tahoma"/>
            <family val="0"/>
          </rPr>
          <t xml:space="preserve">
Need to fix per what decide with Ebenson.  She had net of 41,800 in transmittal to Council, Carol had net of 37,027, real number is actually a wash because of much lower biz rev (cell towers).</t>
        </r>
      </text>
    </comment>
    <comment ref="E13" authorId="0">
      <text>
        <r>
          <rPr>
            <b/>
            <sz val="10"/>
            <rFont val="Tahoma"/>
            <family val="0"/>
          </rPr>
          <t>whited:</t>
        </r>
        <r>
          <rPr>
            <sz val="10"/>
            <rFont val="Tahoma"/>
            <family val="0"/>
          </rPr>
          <t xml:space="preserve">
Need to fix per what decide with Ebenson.  She had net of 41,800 in transmittal to Council, Carol had net of 37,027, real number is actually a wash because of much lower biz rev (cell towers).</t>
        </r>
      </text>
    </comment>
  </commentList>
</comments>
</file>

<file path=xl/sharedStrings.xml><?xml version="1.0" encoding="utf-8"?>
<sst xmlns="http://schemas.openxmlformats.org/spreadsheetml/2006/main" count="60" uniqueCount="60">
  <si>
    <t>Non-CX Financial Plan</t>
  </si>
  <si>
    <t>Fund Name: Parks and Recreation</t>
  </si>
  <si>
    <t>Fund Number: 1451</t>
  </si>
  <si>
    <t xml:space="preserve">Quarter:   First 2006 </t>
  </si>
  <si>
    <t>Prepared by:  Katy Terry</t>
  </si>
  <si>
    <t>Date Prepared:  4/15/06</t>
  </si>
  <si>
    <t>Category</t>
  </si>
  <si>
    <r>
      <t xml:space="preserve">2005 Actual </t>
    </r>
    <r>
      <rPr>
        <b/>
        <vertAlign val="superscript"/>
        <sz val="12"/>
        <rFont val="Times New Roman"/>
        <family val="1"/>
      </rPr>
      <t>2</t>
    </r>
  </si>
  <si>
    <t>2006 Adopted</t>
  </si>
  <si>
    <t xml:space="preserve">2006 Revised  </t>
  </si>
  <si>
    <t>2006 Estimated</t>
  </si>
  <si>
    <t>Estimated-Adopted Change</t>
  </si>
  <si>
    <t>Explanation of Change</t>
  </si>
  <si>
    <t xml:space="preserve">Beginning Fund Balance </t>
  </si>
  <si>
    <t>Revenues</t>
  </si>
  <si>
    <r>
      <t xml:space="preserve">*  Levy Proceeds </t>
    </r>
    <r>
      <rPr>
        <vertAlign val="superscript"/>
        <sz val="12"/>
        <rFont val="Times New Roman"/>
        <family val="1"/>
      </rPr>
      <t>1</t>
    </r>
  </si>
  <si>
    <r>
      <t xml:space="preserve">*  Delinquent Levy Collections </t>
    </r>
    <r>
      <rPr>
        <vertAlign val="superscript"/>
        <sz val="12"/>
        <rFont val="Times New Roman"/>
        <family val="1"/>
      </rPr>
      <t>3</t>
    </r>
  </si>
  <si>
    <r>
      <t xml:space="preserve">*  Interest </t>
    </r>
    <r>
      <rPr>
        <vertAlign val="superscript"/>
        <sz val="12"/>
        <rFont val="Times New Roman"/>
        <family val="1"/>
      </rPr>
      <t>4</t>
    </r>
  </si>
  <si>
    <r>
      <t xml:space="preserve">*  Regional/Rural Business Revenues </t>
    </r>
    <r>
      <rPr>
        <vertAlign val="superscript"/>
        <sz val="12"/>
        <rFont val="Times New Roman"/>
        <family val="1"/>
      </rPr>
      <t>5,6</t>
    </r>
  </si>
  <si>
    <r>
      <t xml:space="preserve">*  UGA Business Revenues </t>
    </r>
    <r>
      <rPr>
        <vertAlign val="superscript"/>
        <sz val="12"/>
        <rFont val="Times New Roman"/>
        <family val="1"/>
      </rPr>
      <t>6,7,8</t>
    </r>
  </si>
  <si>
    <r>
      <t xml:space="preserve">*  CX Transfer </t>
    </r>
    <r>
      <rPr>
        <vertAlign val="superscript"/>
        <sz val="12"/>
        <rFont val="Times New Roman"/>
        <family val="1"/>
      </rPr>
      <t>7,8</t>
    </r>
  </si>
  <si>
    <r>
      <t xml:space="preserve">*  CIP </t>
    </r>
    <r>
      <rPr>
        <vertAlign val="superscript"/>
        <sz val="12"/>
        <rFont val="Times New Roman"/>
        <family val="1"/>
      </rPr>
      <t>9</t>
    </r>
  </si>
  <si>
    <r>
      <t xml:space="preserve">*  Homeland Security Grant </t>
    </r>
    <r>
      <rPr>
        <vertAlign val="superscript"/>
        <sz val="12"/>
        <rFont val="Times New Roman"/>
        <family val="1"/>
      </rPr>
      <t>10</t>
    </r>
  </si>
  <si>
    <t>Total Revenues</t>
  </si>
  <si>
    <t>Expenditures</t>
  </si>
  <si>
    <r>
      <t xml:space="preserve">*  Regional/Rural Levy-derived Expenditures </t>
    </r>
    <r>
      <rPr>
        <vertAlign val="superscript"/>
        <sz val="12"/>
        <rFont val="Times New Roman"/>
        <family val="1"/>
      </rPr>
      <t>6,11</t>
    </r>
  </si>
  <si>
    <r>
      <t xml:space="preserve">*  Regional/Rural Expenditures (Business Revenue-derived) </t>
    </r>
    <r>
      <rPr>
        <vertAlign val="superscript"/>
        <sz val="12"/>
        <rFont val="Times New Roman"/>
        <family val="1"/>
      </rPr>
      <t>6</t>
    </r>
  </si>
  <si>
    <r>
      <t xml:space="preserve">*  Urban Growth Area Expenditures (Business Revenue-derived) </t>
    </r>
    <r>
      <rPr>
        <vertAlign val="superscript"/>
        <sz val="12"/>
        <rFont val="Times New Roman"/>
        <family val="1"/>
      </rPr>
      <t>6,8</t>
    </r>
  </si>
  <si>
    <r>
      <t xml:space="preserve">*  Urban Growth Area Expenditures (CX-derived) </t>
    </r>
    <r>
      <rPr>
        <vertAlign val="superscript"/>
        <sz val="12"/>
        <rFont val="Times New Roman"/>
        <family val="1"/>
      </rPr>
      <t>6,8</t>
    </r>
  </si>
  <si>
    <r>
      <t xml:space="preserve">*  CIP/Land Management Expenditures </t>
    </r>
    <r>
      <rPr>
        <vertAlign val="superscript"/>
        <sz val="12"/>
        <rFont val="Times New Roman"/>
        <family val="1"/>
      </rPr>
      <t>9</t>
    </r>
  </si>
  <si>
    <r>
      <t xml:space="preserve">*  ADOPS (now CPG) Expenditures </t>
    </r>
    <r>
      <rPr>
        <vertAlign val="superscript"/>
        <sz val="12"/>
        <rFont val="Times New Roman"/>
        <family val="1"/>
      </rPr>
      <t>12</t>
    </r>
  </si>
  <si>
    <r>
      <t xml:space="preserve">*  Homeland Security Grant Expenditures </t>
    </r>
    <r>
      <rPr>
        <vertAlign val="superscript"/>
        <sz val="12"/>
        <rFont val="Times New Roman"/>
        <family val="1"/>
      </rPr>
      <t>10</t>
    </r>
  </si>
  <si>
    <t>Total Expenditures</t>
  </si>
  <si>
    <r>
      <t xml:space="preserve">Estimated Underexpenditures </t>
    </r>
    <r>
      <rPr>
        <b/>
        <vertAlign val="superscript"/>
        <sz val="12"/>
        <rFont val="Times New Roman"/>
        <family val="1"/>
      </rPr>
      <t>14</t>
    </r>
  </si>
  <si>
    <t>Other Fund Transactions</t>
  </si>
  <si>
    <t>Total Other Fund Transactions</t>
  </si>
  <si>
    <t>Ending Fund Balance</t>
  </si>
  <si>
    <t>Designations and Reserves</t>
  </si>
  <si>
    <r>
      <t xml:space="preserve">*  2004 Unexpended ADOPS (now CPG) </t>
    </r>
    <r>
      <rPr>
        <vertAlign val="superscript"/>
        <sz val="12"/>
        <rFont val="Times New Roman"/>
        <family val="1"/>
      </rPr>
      <t>7</t>
    </r>
  </si>
  <si>
    <t>Total Designations and Reserves</t>
  </si>
  <si>
    <t>Ending Undesignated Fund Balance</t>
  </si>
  <si>
    <r>
      <t xml:space="preserve">Target Fund Balance </t>
    </r>
    <r>
      <rPr>
        <b/>
        <vertAlign val="superscript"/>
        <sz val="12"/>
        <rFont val="Times New Roman"/>
        <family val="1"/>
      </rPr>
      <t>15</t>
    </r>
  </si>
  <si>
    <t>Financial Plan Notes:</t>
  </si>
  <si>
    <r>
      <t xml:space="preserve">1  </t>
    </r>
    <r>
      <rPr>
        <sz val="10"/>
        <rFont val="Times New Roman"/>
        <family val="1"/>
      </rPr>
      <t xml:space="preserve">Parks 2004 Levy Subfund was a new fund in 2004.  The voter-approved levy is for four years, ending in 2007.  </t>
    </r>
  </si>
  <si>
    <r>
      <t>2</t>
    </r>
    <r>
      <rPr>
        <sz val="10"/>
        <rFont val="Times New Roman"/>
        <family val="1"/>
      </rPr>
      <t xml:space="preserve">  2005 Actuals per the 2005 CAFR.</t>
    </r>
  </si>
  <si>
    <t>3  2006 Delinquent Levy Collections for 2006 projected by OMB August 2005.</t>
  </si>
  <si>
    <r>
      <t>4</t>
    </r>
    <r>
      <rPr>
        <sz val="10"/>
        <rFont val="Times New Roman"/>
        <family val="1"/>
      </rPr>
      <t xml:space="preserve">  2006 Interest Earnings based on an interest rate of 4.1% with a 20 basis point investment service fee deducted.  Based on monthly cash flow analysis.</t>
    </r>
  </si>
  <si>
    <r>
      <t>5</t>
    </r>
    <r>
      <rPr>
        <sz val="10"/>
        <rFont val="Times New Roman"/>
        <family val="1"/>
      </rPr>
      <t xml:space="preserve">  Regional/Rural Business Revenues in 2005 include reimbursements for capital-backed expenditures.</t>
    </r>
  </si>
  <si>
    <r>
      <t>6</t>
    </r>
    <r>
      <rPr>
        <sz val="10"/>
        <rFont val="Times New Roman"/>
        <family val="1"/>
      </rPr>
      <t xml:space="preserve">  Regional/Rural and UGA categories correspond to revenues received and are tracked by the Parks Division.</t>
    </r>
  </si>
  <si>
    <r>
      <t>7</t>
    </r>
    <r>
      <rPr>
        <sz val="10"/>
        <rFont val="Times New Roman"/>
        <family val="1"/>
      </rPr>
      <t xml:space="preserve">  2006 UGA Business Revenues reductions due to anticipated Klahanie Annexation and transfers of UGA pools to Northwest Center in 2006.</t>
    </r>
  </si>
  <si>
    <r>
      <t>9</t>
    </r>
    <r>
      <rPr>
        <sz val="10"/>
        <rFont val="Times New Roman"/>
        <family val="1"/>
      </rPr>
      <t xml:space="preserve">  Transfers from Fund 3160 and 3490 (backed by REET 1 &amp; 2) to support Capital &amp; Land Management.  Note that CIP/Land Management Expenditures include some portion of UGA Expenditures.  These are not backed by CX funds or business revenues and are not incl</t>
    </r>
  </si>
  <si>
    <r>
      <t>10</t>
    </r>
    <r>
      <rPr>
        <sz val="10"/>
        <rFont val="Times New Roman"/>
        <family val="1"/>
      </rPr>
      <t xml:space="preserve">  HLS expenditures backed by HLS grant revenues.  If revenues not received in 2005 (14th month), anticipate receipt in 2006.  Due to some HLS expenditures being offset with negative expenditures rather than revenues, ARMS reflects lower estimated revenu</t>
    </r>
  </si>
  <si>
    <r>
      <t>11</t>
    </r>
    <r>
      <rPr>
        <sz val="10"/>
        <rFont val="Times New Roman"/>
        <family val="1"/>
      </rPr>
      <t xml:space="preserve">  Regional/Rural Expenditures include an additional $116,500 in 2006 per financial plan approved by King County Council in adopting levy ordinance 14586 (assumes 5 additional trail miles at management cost of $6,300/mile and 1,000 additional natural lan</t>
    </r>
  </si>
  <si>
    <r>
      <t>12</t>
    </r>
    <r>
      <rPr>
        <sz val="10"/>
        <rFont val="Times New Roman"/>
        <family val="1"/>
      </rPr>
      <t xml:space="preserve">  Partially funds Community Partnerships and Grants (CPG) program, formerly Association Development Operations Partnerships (ADOPS) program.  Additional funds are in Parks CIP.  Funds designated for ADOPS (now CPG) that were not spent for ADOPS in 2004 </t>
    </r>
  </si>
  <si>
    <r>
      <t>14</t>
    </r>
    <r>
      <rPr>
        <sz val="10"/>
        <rFont val="Times New Roman"/>
        <family val="1"/>
      </rPr>
      <t xml:space="preserve">  Estimated Underexpenditures 2% of Total Expenditures.  Estimated Underexpenditures include 2% Underexpenditure required for UGA Expenditures funded by CX Transfer.</t>
    </r>
  </si>
  <si>
    <r>
      <t>15</t>
    </r>
    <r>
      <rPr>
        <sz val="10"/>
        <rFont val="Times New Roman"/>
        <family val="1"/>
      </rPr>
      <t xml:space="preserve">  Target Fund Balance is 1/12th of Total Expenditures, excluding Homeland Security Grant expenditures. </t>
    </r>
  </si>
  <si>
    <r>
      <t>8</t>
    </r>
    <r>
      <rPr>
        <sz val="10"/>
        <rFont val="Times New Roman"/>
        <family val="1"/>
      </rPr>
      <t xml:space="preserve">  The CX Transfer is used to cover costs in the Urban Growth Area (UGA) per financial plan approved by King Council in adopting levy ordinance 14586.  2006 UGA CX-derived Expenditures and CX Transfer Revenues, as well as UGA Business Revenues and UGA Bus</t>
    </r>
  </si>
  <si>
    <t>*  1st Quarter Omnibus Ordinance</t>
  </si>
  <si>
    <r>
      <t xml:space="preserve">*  1st Quarter Omnibus Ordinance </t>
    </r>
    <r>
      <rPr>
        <vertAlign val="superscript"/>
        <sz val="12"/>
        <rFont val="Times New Roman"/>
        <family val="1"/>
      </rPr>
      <t>13</t>
    </r>
  </si>
  <si>
    <r>
      <t>13</t>
    </r>
    <r>
      <rPr>
        <sz val="10"/>
        <rFont val="Times New Roman"/>
        <family val="1"/>
      </rPr>
      <t xml:space="preserve">  1st Quarter Omnibus includes appropriations of $47,686 for Klahanie Annexation, $281,479 for Parks System Enhancement, $28,424 for Marymoor Parking Enforcement FTEs,  $226,882 for revenue backed Homeland Security Grants, and $739,274 for Renton and Ev</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</si>
</sst>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_(&quot;$&quot;* #,##0_);_(&quot;$&quot;* \(#,##0\);_(&quot;$&quot;* &quot;-&quot;??_);_(@_)"/>
    <numFmt numFmtId="169" formatCode="&quot;Yes&quot;;&quot;Yes&quot;;&quot;No&quot;"/>
    <numFmt numFmtId="170" formatCode="&quot;True&quot;;&quot;True&quot;;&quot;False&quot;"/>
    <numFmt numFmtId="171" formatCode="&quot;On&quot;;&quot;On&quot;;&quot;Off&quot;"/>
    <numFmt numFmtId="172" formatCode="[$€-2]\ #,##0.00_);[Red]\([$€-2]\ #,##0.00\)"/>
    <numFmt numFmtId="173" formatCode="###,###"/>
    <numFmt numFmtId="174" formatCode="#,##0;[Red]\(#,##0\)"/>
    <numFmt numFmtId="175" formatCode="#,##0;[Red]\(#,##0\);0"/>
    <numFmt numFmtId="176" formatCode="m/d/yy;@"/>
  </numFmts>
  <fonts count="2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2"/>
      <name val="Times New Roman"/>
      <family val="0"/>
    </font>
    <font>
      <sz val="8"/>
      <name val="Arial"/>
      <family val="0"/>
    </font>
    <font>
      <b/>
      <sz val="16"/>
      <name val="Times New Roman"/>
      <family val="1"/>
    </font>
    <font>
      <b/>
      <sz val="14"/>
      <name val="Times New Roman"/>
      <family val="1"/>
    </font>
    <font>
      <b/>
      <sz val="12"/>
      <name val="Times New Roman"/>
      <family val="0"/>
    </font>
    <font>
      <b/>
      <sz val="10"/>
      <name val="Times New Roman"/>
      <family val="0"/>
    </font>
    <font>
      <b/>
      <vertAlign val="superscript"/>
      <sz val="12"/>
      <name val="Times New Roman"/>
      <family val="1"/>
    </font>
    <font>
      <sz val="8"/>
      <name val="Times New Roman"/>
      <family val="1"/>
    </font>
    <font>
      <vertAlign val="superscript"/>
      <sz val="12"/>
      <name val="Times New Roman"/>
      <family val="1"/>
    </font>
    <font>
      <sz val="10"/>
      <name val="Times New Roman"/>
      <family val="1"/>
    </font>
    <font>
      <b/>
      <sz val="8"/>
      <name val="Times New Roman"/>
      <family val="1"/>
    </font>
    <font>
      <vertAlign val="superscript"/>
      <sz val="10"/>
      <name val="Times New Roman"/>
      <family val="1"/>
    </font>
    <font>
      <b/>
      <sz val="10"/>
      <name val="Tahoma"/>
      <family val="0"/>
    </font>
    <font>
      <sz val="10"/>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9">
    <border>
      <left/>
      <right/>
      <top/>
      <bottom/>
      <diagonal/>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7" fontId="6" fillId="0" borderId="0">
      <alignment/>
      <protection/>
    </xf>
    <xf numFmtId="9" fontId="0" fillId="0" borderId="0" applyFont="0" applyFill="0" applyBorder="0" applyAlignment="0" applyProtection="0"/>
  </cellStyleXfs>
  <cellXfs count="119">
    <xf numFmtId="0" fontId="0" fillId="0" borderId="0" xfId="0" applyAlignment="1">
      <alignment/>
    </xf>
    <xf numFmtId="0" fontId="0" fillId="0" borderId="0" xfId="0" applyBorder="1" applyAlignment="1">
      <alignment horizontal="center"/>
    </xf>
    <xf numFmtId="37" fontId="6" fillId="0" borderId="0" xfId="21" applyFont="1" applyBorder="1" applyAlignment="1">
      <alignment horizontal="centerContinuous" wrapText="1"/>
      <protection/>
    </xf>
    <xf numFmtId="0" fontId="0" fillId="0" borderId="0" xfId="0" applyBorder="1" applyAlignment="1">
      <alignment/>
    </xf>
    <xf numFmtId="0" fontId="6" fillId="2" borderId="0" xfId="0" applyFont="1" applyFill="1" applyBorder="1" applyAlignment="1">
      <alignment horizontal="left"/>
    </xf>
    <xf numFmtId="37" fontId="8" fillId="0" borderId="0" xfId="21" applyFont="1" applyBorder="1" applyAlignment="1">
      <alignment horizontal="center" wrapText="1"/>
      <protection/>
    </xf>
    <xf numFmtId="0" fontId="0" fillId="2" borderId="0" xfId="0" applyFill="1" applyBorder="1" applyAlignment="1">
      <alignment horizontal="centerContinuous"/>
    </xf>
    <xf numFmtId="37" fontId="6" fillId="0" borderId="0" xfId="21" applyFont="1" applyBorder="1" applyAlignment="1">
      <alignment horizontal="left" wrapText="1"/>
      <protection/>
    </xf>
    <xf numFmtId="0" fontId="0" fillId="2" borderId="0" xfId="0" applyFill="1" applyAlignment="1">
      <alignment/>
    </xf>
    <xf numFmtId="0" fontId="0" fillId="2" borderId="0" xfId="0" applyFill="1" applyAlignment="1">
      <alignment horizontal="centerContinuous"/>
    </xf>
    <xf numFmtId="0" fontId="0" fillId="2" borderId="0" xfId="0" applyFill="1" applyAlignment="1">
      <alignment/>
    </xf>
    <xf numFmtId="37" fontId="10" fillId="0" borderId="0" xfId="21" applyFont="1" applyBorder="1" applyAlignment="1">
      <alignment horizontal="left"/>
      <protection/>
    </xf>
    <xf numFmtId="0" fontId="0" fillId="0" borderId="0" xfId="0" applyBorder="1" applyAlignment="1">
      <alignment horizontal="left"/>
    </xf>
    <xf numFmtId="37" fontId="10" fillId="2" borderId="1" xfId="21" applyFont="1" applyFill="1" applyBorder="1" applyAlignment="1" applyProtection="1">
      <alignment horizontal="left" wrapText="1"/>
      <protection/>
    </xf>
    <xf numFmtId="37" fontId="10" fillId="2" borderId="2" xfId="21" applyFont="1" applyFill="1" applyBorder="1" applyAlignment="1">
      <alignment horizontal="center" wrapText="1"/>
      <protection/>
    </xf>
    <xf numFmtId="37" fontId="10" fillId="2" borderId="3" xfId="21" applyFont="1" applyFill="1" applyBorder="1" applyAlignment="1">
      <alignment horizontal="center" wrapText="1"/>
      <protection/>
    </xf>
    <xf numFmtId="37" fontId="10" fillId="2" borderId="4" xfId="21" applyFont="1" applyFill="1" applyBorder="1" applyAlignment="1">
      <alignment horizontal="center" wrapText="1"/>
      <protection/>
    </xf>
    <xf numFmtId="37" fontId="10" fillId="2" borderId="5" xfId="21" applyFont="1" applyFill="1" applyBorder="1" applyAlignment="1">
      <alignment horizontal="center" wrapText="1"/>
      <protection/>
    </xf>
    <xf numFmtId="37" fontId="10" fillId="2" borderId="6" xfId="21" applyFont="1" applyFill="1" applyBorder="1" applyAlignment="1">
      <alignment horizontal="center" wrapText="1"/>
      <protection/>
    </xf>
    <xf numFmtId="37" fontId="10" fillId="2" borderId="1" xfId="21" applyFont="1" applyFill="1" applyBorder="1" applyAlignment="1">
      <alignment horizontal="center" wrapText="1"/>
      <protection/>
    </xf>
    <xf numFmtId="37" fontId="10" fillId="2" borderId="0" xfId="21" applyFont="1" applyFill="1" applyAlignment="1">
      <alignment horizontal="center" wrapText="1"/>
      <protection/>
    </xf>
    <xf numFmtId="0" fontId="6" fillId="2" borderId="0" xfId="0" applyFont="1" applyFill="1" applyAlignment="1">
      <alignment/>
    </xf>
    <xf numFmtId="37" fontId="10" fillId="0" borderId="1" xfId="21" applyFont="1" applyFill="1" applyBorder="1" applyAlignment="1">
      <alignment horizontal="left"/>
      <protection/>
    </xf>
    <xf numFmtId="165" fontId="10" fillId="0" borderId="7" xfId="15" applyNumberFormat="1" applyFont="1" applyFill="1" applyBorder="1" applyAlignment="1">
      <alignment/>
    </xf>
    <xf numFmtId="38" fontId="10" fillId="0" borderId="8" xfId="15" applyNumberFormat="1" applyFont="1" applyBorder="1" applyAlignment="1">
      <alignment/>
    </xf>
    <xf numFmtId="165" fontId="10" fillId="0" borderId="3" xfId="15" applyNumberFormat="1" applyFont="1" applyFill="1" applyBorder="1" applyAlignment="1">
      <alignment/>
    </xf>
    <xf numFmtId="165" fontId="10" fillId="0" borderId="9" xfId="15" applyNumberFormat="1" applyFont="1" applyFill="1" applyBorder="1" applyAlignment="1">
      <alignment/>
    </xf>
    <xf numFmtId="165" fontId="10" fillId="0" borderId="10" xfId="15" applyNumberFormat="1" applyFont="1" applyBorder="1" applyAlignment="1">
      <alignment/>
    </xf>
    <xf numFmtId="165" fontId="11" fillId="0" borderId="8" xfId="15" applyNumberFormat="1" applyFont="1" applyBorder="1" applyAlignment="1">
      <alignment/>
    </xf>
    <xf numFmtId="165" fontId="10" fillId="0" borderId="0" xfId="15" applyNumberFormat="1" applyFont="1" applyBorder="1" applyAlignment="1">
      <alignment/>
    </xf>
    <xf numFmtId="165" fontId="10" fillId="0" borderId="0" xfId="15" applyNumberFormat="1" applyFont="1" applyAlignment="1">
      <alignment/>
    </xf>
    <xf numFmtId="0" fontId="10" fillId="0" borderId="0" xfId="0" applyFont="1" applyAlignment="1">
      <alignment/>
    </xf>
    <xf numFmtId="37" fontId="10" fillId="0" borderId="11" xfId="21" applyFont="1" applyFill="1" applyBorder="1" applyAlignment="1">
      <alignment horizontal="left"/>
      <protection/>
    </xf>
    <xf numFmtId="165" fontId="6" fillId="0" borderId="7" xfId="15" applyNumberFormat="1" applyFont="1" applyFill="1" applyBorder="1" applyAlignment="1">
      <alignment/>
    </xf>
    <xf numFmtId="165" fontId="6" fillId="0" borderId="12" xfId="15" applyNumberFormat="1" applyFont="1" applyFill="1" applyBorder="1" applyAlignment="1">
      <alignment/>
    </xf>
    <xf numFmtId="165" fontId="6" fillId="0" borderId="12" xfId="15" applyNumberFormat="1" applyFont="1" applyBorder="1" applyAlignment="1">
      <alignment/>
    </xf>
    <xf numFmtId="165" fontId="6" fillId="0" borderId="7" xfId="15" applyNumberFormat="1" applyFont="1" applyBorder="1" applyAlignment="1">
      <alignment/>
    </xf>
    <xf numFmtId="165" fontId="13" fillId="0" borderId="13" xfId="15" applyNumberFormat="1" applyFont="1" applyBorder="1" applyAlignment="1">
      <alignment/>
    </xf>
    <xf numFmtId="165" fontId="6" fillId="0" borderId="0" xfId="15" applyNumberFormat="1" applyFont="1" applyBorder="1" applyAlignment="1">
      <alignment/>
    </xf>
    <xf numFmtId="165" fontId="6" fillId="0" borderId="0" xfId="15" applyNumberFormat="1" applyFont="1" applyAlignment="1">
      <alignment/>
    </xf>
    <xf numFmtId="0" fontId="6" fillId="0" borderId="0" xfId="0" applyFont="1" applyAlignment="1">
      <alignment/>
    </xf>
    <xf numFmtId="37" fontId="6" fillId="0" borderId="14" xfId="21" applyFont="1" applyBorder="1" applyAlignment="1">
      <alignment horizontal="left"/>
      <protection/>
    </xf>
    <xf numFmtId="165" fontId="6" fillId="0" borderId="15" xfId="15" applyNumberFormat="1" applyFont="1" applyFill="1" applyBorder="1" applyAlignment="1">
      <alignment/>
    </xf>
    <xf numFmtId="38" fontId="6" fillId="0" borderId="0" xfId="15" applyNumberFormat="1" applyFont="1" applyFill="1" applyBorder="1" applyAlignment="1">
      <alignment/>
    </xf>
    <xf numFmtId="38" fontId="6" fillId="0" borderId="15" xfId="15" applyNumberFormat="1" applyFont="1" applyFill="1" applyBorder="1" applyAlignment="1">
      <alignment/>
    </xf>
    <xf numFmtId="165" fontId="6" fillId="0" borderId="15" xfId="15" applyNumberFormat="1" applyFont="1" applyBorder="1" applyAlignment="1">
      <alignment/>
    </xf>
    <xf numFmtId="165" fontId="13" fillId="0" borderId="16" xfId="15" applyNumberFormat="1" applyFont="1" applyBorder="1" applyAlignment="1">
      <alignment/>
    </xf>
    <xf numFmtId="37" fontId="6" fillId="0" borderId="14" xfId="21" applyFont="1" applyFill="1" applyBorder="1" applyAlignment="1">
      <alignment horizontal="left"/>
      <protection/>
    </xf>
    <xf numFmtId="0" fontId="6" fillId="0" borderId="15" xfId="0" applyFont="1" applyBorder="1" applyAlignment="1">
      <alignment/>
    </xf>
    <xf numFmtId="165" fontId="6" fillId="0" borderId="0" xfId="15" applyNumberFormat="1" applyFont="1" applyFill="1" applyBorder="1" applyAlignment="1">
      <alignment/>
    </xf>
    <xf numFmtId="37" fontId="10" fillId="0" borderId="10" xfId="21" applyFont="1" applyFill="1" applyBorder="1" applyAlignment="1">
      <alignment horizontal="left"/>
      <protection/>
    </xf>
    <xf numFmtId="165" fontId="10" fillId="0" borderId="8" xfId="15" applyNumberFormat="1" applyFont="1" applyFill="1" applyBorder="1" applyAlignment="1">
      <alignment/>
    </xf>
    <xf numFmtId="165" fontId="10" fillId="0" borderId="17" xfId="15" applyNumberFormat="1" applyFont="1" applyFill="1" applyBorder="1" applyAlignment="1">
      <alignment/>
    </xf>
    <xf numFmtId="165" fontId="11" fillId="0" borderId="18" xfId="15" applyNumberFormat="1" applyFont="1" applyBorder="1" applyAlignment="1">
      <alignment/>
    </xf>
    <xf numFmtId="0" fontId="10" fillId="0" borderId="0" xfId="0" applyFont="1" applyBorder="1" applyAlignment="1">
      <alignment/>
    </xf>
    <xf numFmtId="37" fontId="10" fillId="0" borderId="15" xfId="21" applyFont="1" applyFill="1" applyBorder="1" applyAlignment="1">
      <alignment horizontal="left"/>
      <protection/>
    </xf>
    <xf numFmtId="165" fontId="6" fillId="0" borderId="16" xfId="15" applyNumberFormat="1" applyFont="1" applyFill="1" applyBorder="1" applyAlignment="1">
      <alignment/>
    </xf>
    <xf numFmtId="165" fontId="6" fillId="0" borderId="14" xfId="15" applyNumberFormat="1" applyFont="1" applyBorder="1" applyAlignment="1">
      <alignment/>
    </xf>
    <xf numFmtId="165" fontId="15" fillId="0" borderId="15" xfId="15" applyNumberFormat="1" applyFont="1" applyBorder="1" applyAlignment="1">
      <alignment/>
    </xf>
    <xf numFmtId="37" fontId="6" fillId="0" borderId="15" xfId="21" applyFont="1" applyFill="1" applyBorder="1" applyAlignment="1">
      <alignment horizontal="left"/>
      <protection/>
    </xf>
    <xf numFmtId="37" fontId="6" fillId="0" borderId="15" xfId="15" applyNumberFormat="1" applyFont="1" applyFill="1" applyBorder="1" applyAlignment="1">
      <alignment/>
    </xf>
    <xf numFmtId="165" fontId="13" fillId="0" borderId="15" xfId="15" applyNumberFormat="1" applyFont="1" applyBorder="1" applyAlignment="1">
      <alignment wrapText="1"/>
    </xf>
    <xf numFmtId="37" fontId="6" fillId="0" borderId="16" xfId="15" applyNumberFormat="1" applyFont="1" applyFill="1" applyBorder="1" applyAlignment="1">
      <alignment/>
    </xf>
    <xf numFmtId="37" fontId="10" fillId="0" borderId="8" xfId="21" applyFont="1" applyFill="1" applyBorder="1" applyAlignment="1">
      <alignment horizontal="left"/>
      <protection/>
    </xf>
    <xf numFmtId="165" fontId="10" fillId="0" borderId="8" xfId="15" applyNumberFormat="1" applyFont="1" applyBorder="1" applyAlignment="1">
      <alignment/>
    </xf>
    <xf numFmtId="165" fontId="13" fillId="0" borderId="8" xfId="15" applyNumberFormat="1" applyFont="1" applyBorder="1" applyAlignment="1">
      <alignment/>
    </xf>
    <xf numFmtId="37" fontId="10" fillId="0" borderId="1" xfId="21" applyFont="1" applyFill="1" applyBorder="1" applyAlignment="1">
      <alignment horizontal="left"/>
      <protection/>
    </xf>
    <xf numFmtId="165" fontId="16" fillId="3" borderId="1" xfId="15" applyNumberFormat="1" applyFont="1" applyFill="1" applyBorder="1" applyAlignment="1" quotePrefix="1">
      <alignment/>
    </xf>
    <xf numFmtId="38" fontId="10" fillId="0" borderId="1" xfId="15" applyNumberFormat="1" applyFont="1" applyFill="1" applyBorder="1" applyAlignment="1">
      <alignment/>
    </xf>
    <xf numFmtId="165" fontId="10" fillId="0" borderId="6" xfId="15" applyNumberFormat="1" applyFont="1" applyBorder="1" applyAlignment="1">
      <alignment/>
    </xf>
    <xf numFmtId="165" fontId="16" fillId="0" borderId="1" xfId="15" applyNumberFormat="1" applyFont="1" applyBorder="1" applyAlignment="1">
      <alignment/>
    </xf>
    <xf numFmtId="165" fontId="10" fillId="0" borderId="0" xfId="15" applyNumberFormat="1" applyFont="1" applyBorder="1" applyAlignment="1">
      <alignment/>
    </xf>
    <xf numFmtId="165" fontId="10" fillId="0" borderId="0" xfId="15" applyNumberFormat="1" applyFont="1" applyAlignment="1">
      <alignment/>
    </xf>
    <xf numFmtId="0" fontId="10" fillId="0" borderId="0" xfId="0" applyFont="1" applyAlignment="1">
      <alignment/>
    </xf>
    <xf numFmtId="37" fontId="10" fillId="0" borderId="15" xfId="21" applyFont="1" applyFill="1" applyBorder="1" applyAlignment="1">
      <alignment horizontal="left"/>
      <protection/>
    </xf>
    <xf numFmtId="165" fontId="13" fillId="0" borderId="15" xfId="15" applyNumberFormat="1" applyFont="1" applyFill="1" applyBorder="1" applyAlignment="1" quotePrefix="1">
      <alignment/>
    </xf>
    <xf numFmtId="165" fontId="15" fillId="0" borderId="16" xfId="15" applyNumberFormat="1" applyFont="1" applyBorder="1" applyAlignment="1">
      <alignment/>
    </xf>
    <xf numFmtId="165" fontId="15" fillId="0" borderId="15" xfId="15" applyNumberFormat="1" applyFont="1" applyFill="1" applyBorder="1" applyAlignment="1" quotePrefix="1">
      <alignment/>
    </xf>
    <xf numFmtId="165" fontId="10" fillId="0" borderId="1" xfId="15" applyNumberFormat="1" applyFont="1" applyFill="1" applyBorder="1" applyAlignment="1" quotePrefix="1">
      <alignment/>
    </xf>
    <xf numFmtId="165" fontId="10" fillId="0" borderId="3" xfId="15" applyNumberFormat="1" applyFont="1" applyFill="1" applyBorder="1" applyAlignment="1" quotePrefix="1">
      <alignment/>
    </xf>
    <xf numFmtId="165" fontId="11" fillId="0" borderId="1" xfId="15" applyNumberFormat="1" applyFont="1" applyBorder="1" applyAlignment="1">
      <alignment/>
    </xf>
    <xf numFmtId="0" fontId="10" fillId="0" borderId="0" xfId="0" applyFont="1" applyBorder="1" applyAlignment="1">
      <alignment/>
    </xf>
    <xf numFmtId="0" fontId="10" fillId="0" borderId="17" xfId="0" applyFont="1" applyBorder="1" applyAlignment="1">
      <alignment/>
    </xf>
    <xf numFmtId="165" fontId="6" fillId="0" borderId="7" xfId="15" applyNumberFormat="1" applyFont="1" applyFill="1" applyBorder="1" applyAlignment="1">
      <alignment/>
    </xf>
    <xf numFmtId="165" fontId="15" fillId="0" borderId="15" xfId="15" applyNumberFormat="1" applyFont="1" applyFill="1" applyBorder="1" applyAlignment="1">
      <alignment/>
    </xf>
    <xf numFmtId="165" fontId="6" fillId="0" borderId="0" xfId="15" applyNumberFormat="1" applyFont="1" applyFill="1" applyBorder="1" applyAlignment="1">
      <alignment/>
    </xf>
    <xf numFmtId="165" fontId="6" fillId="0" borderId="15" xfId="15" applyNumberFormat="1" applyFont="1" applyFill="1" applyBorder="1" applyAlignment="1">
      <alignment/>
    </xf>
    <xf numFmtId="165" fontId="10" fillId="0" borderId="15" xfId="15" applyNumberFormat="1" applyFont="1" applyFill="1" applyBorder="1" applyAlignment="1">
      <alignment/>
    </xf>
    <xf numFmtId="165" fontId="10" fillId="0" borderId="16" xfId="15" applyNumberFormat="1" applyFont="1" applyFill="1" applyBorder="1" applyAlignment="1">
      <alignment/>
    </xf>
    <xf numFmtId="165" fontId="10" fillId="0" borderId="0" xfId="15" applyNumberFormat="1" applyFont="1" applyFill="1" applyBorder="1" applyAlignment="1">
      <alignment/>
    </xf>
    <xf numFmtId="165" fontId="10" fillId="0" borderId="8" xfId="15" applyNumberFormat="1" applyFont="1" applyFill="1" applyBorder="1" applyAlignment="1">
      <alignment/>
    </xf>
    <xf numFmtId="165" fontId="11" fillId="0" borderId="15" xfId="15" applyNumberFormat="1" applyFont="1" applyFill="1" applyBorder="1" applyAlignment="1">
      <alignment/>
    </xf>
    <xf numFmtId="165" fontId="10" fillId="0" borderId="0" xfId="15" applyNumberFormat="1" applyFont="1" applyFill="1" applyBorder="1" applyAlignment="1">
      <alignment/>
    </xf>
    <xf numFmtId="165" fontId="10" fillId="0" borderId="1" xfId="15" applyNumberFormat="1" applyFont="1" applyFill="1" applyBorder="1" applyAlignment="1">
      <alignment/>
    </xf>
    <xf numFmtId="165" fontId="15" fillId="0" borderId="15" xfId="15" applyNumberFormat="1" applyFont="1" applyBorder="1" applyAlignment="1">
      <alignment/>
    </xf>
    <xf numFmtId="37" fontId="10" fillId="0" borderId="1" xfId="21" applyFont="1" applyFill="1" applyBorder="1" applyAlignment="1" quotePrefix="1">
      <alignment horizontal="left"/>
      <protection/>
    </xf>
    <xf numFmtId="165" fontId="10" fillId="0" borderId="1" xfId="15" applyNumberFormat="1" applyFont="1" applyFill="1" applyBorder="1" applyAlignment="1">
      <alignment/>
    </xf>
    <xf numFmtId="165" fontId="10" fillId="0" borderId="6" xfId="15" applyNumberFormat="1" applyFont="1" applyBorder="1" applyAlignment="1">
      <alignment horizontal="right"/>
    </xf>
    <xf numFmtId="165" fontId="11" fillId="0" borderId="8" xfId="15" applyNumberFormat="1" applyFont="1" applyBorder="1" applyAlignment="1">
      <alignment horizontal="right"/>
    </xf>
    <xf numFmtId="165" fontId="10" fillId="0" borderId="0" xfId="15" applyNumberFormat="1" applyFont="1" applyAlignment="1">
      <alignment horizontal="right"/>
    </xf>
    <xf numFmtId="37" fontId="11" fillId="0" borderId="0" xfId="21" applyFont="1" applyAlignment="1">
      <alignment horizontal="left"/>
      <protection/>
    </xf>
    <xf numFmtId="37" fontId="15" fillId="0" borderId="0" xfId="21" applyFont="1" applyBorder="1">
      <alignment/>
      <protection/>
    </xf>
    <xf numFmtId="37" fontId="11" fillId="0" borderId="0" xfId="21" applyFont="1" applyBorder="1">
      <alignment/>
      <protection/>
    </xf>
    <xf numFmtId="0" fontId="15" fillId="0" borderId="0" xfId="0" applyFont="1" applyAlignment="1">
      <alignment/>
    </xf>
    <xf numFmtId="0" fontId="0" fillId="0" borderId="0" xfId="0" applyFont="1" applyAlignment="1">
      <alignment wrapText="1"/>
    </xf>
    <xf numFmtId="37" fontId="17" fillId="0" borderId="0" xfId="21" applyFont="1" applyAlignment="1">
      <alignment horizontal="left"/>
      <protection/>
    </xf>
    <xf numFmtId="0" fontId="15" fillId="0" borderId="0" xfId="0" applyFont="1" applyFill="1" applyAlignment="1">
      <alignment/>
    </xf>
    <xf numFmtId="0" fontId="0" fillId="0" borderId="0" xfId="0" applyFont="1" applyBorder="1" applyAlignment="1">
      <alignment/>
    </xf>
    <xf numFmtId="38" fontId="15" fillId="0" borderId="0" xfId="21" applyNumberFormat="1" applyFont="1">
      <alignment/>
      <protection/>
    </xf>
    <xf numFmtId="38" fontId="15" fillId="0" borderId="0" xfId="21" applyNumberFormat="1" applyFont="1" applyFill="1">
      <alignment/>
      <protection/>
    </xf>
    <xf numFmtId="0" fontId="0" fillId="0" borderId="0" xfId="0" applyAlignment="1">
      <alignment horizontal="right"/>
    </xf>
    <xf numFmtId="37" fontId="17" fillId="0" borderId="0" xfId="21" applyFont="1" applyAlignment="1">
      <alignment horizontal="left" wrapText="1"/>
      <protection/>
    </xf>
    <xf numFmtId="0" fontId="0" fillId="0" borderId="0" xfId="0" applyFont="1" applyAlignment="1">
      <alignment wrapText="1"/>
    </xf>
    <xf numFmtId="0" fontId="15" fillId="0" borderId="0" xfId="0" applyFont="1" applyFill="1" applyAlignment="1">
      <alignment horizontal="left" wrapText="1"/>
    </xf>
    <xf numFmtId="0" fontId="0" fillId="0" borderId="0" xfId="0" applyFont="1" applyFill="1" applyAlignment="1">
      <alignment wrapText="1"/>
    </xf>
    <xf numFmtId="0" fontId="17" fillId="0" borderId="0" xfId="0" applyFont="1" applyFill="1" applyAlignment="1">
      <alignment horizontal="left" wrapText="1"/>
    </xf>
    <xf numFmtId="0" fontId="17" fillId="0" borderId="0" xfId="0" applyFont="1" applyAlignment="1">
      <alignment horizontal="left" wrapText="1"/>
    </xf>
    <xf numFmtId="0" fontId="0" fillId="0" borderId="0" xfId="0" applyAlignment="1">
      <alignment wrapText="1"/>
    </xf>
    <xf numFmtId="37" fontId="9" fillId="0" borderId="0" xfId="21" applyFont="1" applyBorder="1" applyAlignment="1">
      <alignment horizont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IRPLAN.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24"/>
  <sheetViews>
    <sheetView tabSelected="1" workbookViewId="0" topLeftCell="A1">
      <selection activeCell="A1" sqref="A1:G1"/>
    </sheetView>
  </sheetViews>
  <sheetFormatPr defaultColWidth="9.140625" defaultRowHeight="12.75"/>
  <cols>
    <col min="1" max="1" width="60.28125" style="110" bestFit="1" customWidth="1"/>
    <col min="2" max="2" width="14.7109375" style="1" customWidth="1"/>
    <col min="3" max="3" width="15.421875" style="12" customWidth="1"/>
    <col min="4" max="4" width="16.28125" style="1" customWidth="1"/>
    <col min="5" max="5" width="19.7109375" style="1" customWidth="1"/>
    <col min="6" max="6" width="20.7109375" style="1" customWidth="1"/>
    <col min="7" max="7" width="49.28125" style="3" customWidth="1"/>
    <col min="8" max="8" width="8.8515625" style="3" customWidth="1"/>
  </cols>
  <sheetData>
    <row r="1" spans="1:8" s="3" customFormat="1" ht="19.5" customHeight="1">
      <c r="A1" s="118" t="s">
        <v>0</v>
      </c>
      <c r="B1" s="118"/>
      <c r="C1" s="118"/>
      <c r="D1" s="118"/>
      <c r="E1" s="118"/>
      <c r="F1" s="118"/>
      <c r="G1" s="118"/>
      <c r="H1" s="2"/>
    </row>
    <row r="2" spans="1:8" s="3" customFormat="1" ht="19.5" customHeight="1">
      <c r="A2" s="4" t="s">
        <v>1</v>
      </c>
      <c r="B2" s="5"/>
      <c r="C2" s="5"/>
      <c r="D2" s="5"/>
      <c r="E2" s="5"/>
      <c r="F2" s="5"/>
      <c r="G2" s="5"/>
      <c r="H2" s="2"/>
    </row>
    <row r="3" spans="1:20" s="10" customFormat="1" ht="15.75">
      <c r="A3" s="4" t="s">
        <v>2</v>
      </c>
      <c r="B3" s="6"/>
      <c r="C3" s="6"/>
      <c r="D3" s="6"/>
      <c r="E3" s="6"/>
      <c r="F3" s="6"/>
      <c r="G3" s="7" t="s">
        <v>3</v>
      </c>
      <c r="H3" s="6"/>
      <c r="I3" s="8"/>
      <c r="J3" s="8"/>
      <c r="K3" s="8"/>
      <c r="L3" s="9"/>
      <c r="M3" s="9"/>
      <c r="N3" s="9"/>
      <c r="O3" s="9"/>
      <c r="P3" s="9"/>
      <c r="Q3" s="9"/>
      <c r="R3" s="9"/>
      <c r="S3" s="9"/>
      <c r="T3" s="9"/>
    </row>
    <row r="4" spans="1:20" s="10" customFormat="1" ht="15.75">
      <c r="A4" s="4" t="s">
        <v>4</v>
      </c>
      <c r="B4" s="6"/>
      <c r="C4" s="6"/>
      <c r="D4" s="6"/>
      <c r="E4" s="6"/>
      <c r="F4" s="11"/>
      <c r="G4" s="7" t="s">
        <v>5</v>
      </c>
      <c r="H4" s="6"/>
      <c r="I4" s="8"/>
      <c r="J4" s="8"/>
      <c r="K4" s="8"/>
      <c r="L4" s="9"/>
      <c r="M4" s="9"/>
      <c r="N4" s="9"/>
      <c r="O4" s="9"/>
      <c r="P4" s="9"/>
      <c r="Q4" s="9"/>
      <c r="R4" s="9"/>
      <c r="S4" s="9"/>
      <c r="T4" s="9"/>
    </row>
    <row r="5" spans="1:8" s="21" customFormat="1" ht="33" customHeight="1">
      <c r="A5" s="13" t="s">
        <v>6</v>
      </c>
      <c r="B5" s="14" t="s">
        <v>7</v>
      </c>
      <c r="C5" s="15" t="s">
        <v>8</v>
      </c>
      <c r="D5" s="16" t="s">
        <v>9</v>
      </c>
      <c r="E5" s="17" t="s">
        <v>10</v>
      </c>
      <c r="F5" s="18" t="s">
        <v>11</v>
      </c>
      <c r="G5" s="19" t="s">
        <v>12</v>
      </c>
      <c r="H5" s="20"/>
    </row>
    <row r="6" spans="1:9" s="31" customFormat="1" ht="15.75">
      <c r="A6" s="22" t="s">
        <v>13</v>
      </c>
      <c r="B6" s="23">
        <v>1726377.95</v>
      </c>
      <c r="C6" s="24">
        <v>1757361</v>
      </c>
      <c r="D6" s="25">
        <f>B31</f>
        <v>2730742.1999999993</v>
      </c>
      <c r="E6" s="26">
        <f>B31</f>
        <v>2730742.1999999993</v>
      </c>
      <c r="F6" s="27"/>
      <c r="G6" s="28"/>
      <c r="H6" s="29"/>
      <c r="I6" s="30"/>
    </row>
    <row r="7" spans="1:9" s="40" customFormat="1" ht="15.75">
      <c r="A7" s="32" t="s">
        <v>14</v>
      </c>
      <c r="B7" s="33"/>
      <c r="C7" s="34"/>
      <c r="D7" s="33"/>
      <c r="E7" s="35"/>
      <c r="F7" s="36"/>
      <c r="G7" s="37"/>
      <c r="H7" s="38"/>
      <c r="I7" s="39"/>
    </row>
    <row r="8" spans="1:9" s="40" customFormat="1" ht="18.75">
      <c r="A8" s="41" t="s">
        <v>15</v>
      </c>
      <c r="B8" s="42">
        <v>11579186.420000002</v>
      </c>
      <c r="C8" s="43">
        <v>12029005</v>
      </c>
      <c r="D8" s="44">
        <v>12029005</v>
      </c>
      <c r="E8" s="43">
        <v>12029005</v>
      </c>
      <c r="F8" s="45">
        <f>+E8-C8</f>
        <v>0</v>
      </c>
      <c r="G8" s="46"/>
      <c r="H8" s="38"/>
      <c r="I8" s="39"/>
    </row>
    <row r="9" spans="1:9" s="40" customFormat="1" ht="18.75">
      <c r="A9" s="41" t="s">
        <v>16</v>
      </c>
      <c r="B9" s="42">
        <v>151793.56</v>
      </c>
      <c r="C9" s="43">
        <v>164772</v>
      </c>
      <c r="D9" s="44">
        <v>164772</v>
      </c>
      <c r="E9" s="43">
        <v>164772</v>
      </c>
      <c r="F9" s="45">
        <f>+E9-C9</f>
        <v>0</v>
      </c>
      <c r="G9" s="46"/>
      <c r="H9" s="38"/>
      <c r="I9" s="39"/>
    </row>
    <row r="10" spans="1:9" s="40" customFormat="1" ht="18.75">
      <c r="A10" s="41" t="s">
        <v>17</v>
      </c>
      <c r="B10" s="42">
        <v>56779.65</v>
      </c>
      <c r="C10" s="43">
        <v>34646.30583001957</v>
      </c>
      <c r="D10" s="44">
        <v>34646.30583001957</v>
      </c>
      <c r="E10" s="43">
        <v>34646.30583001957</v>
      </c>
      <c r="F10" s="45">
        <f>+E10-C10</f>
        <v>0</v>
      </c>
      <c r="G10" s="46"/>
      <c r="H10" s="38"/>
      <c r="I10" s="39"/>
    </row>
    <row r="11" spans="1:9" s="40" customFormat="1" ht="18.75">
      <c r="A11" s="41" t="s">
        <v>18</v>
      </c>
      <c r="B11" s="42">
        <v>3970227.1908564777</v>
      </c>
      <c r="C11" s="43">
        <v>4386839.055882925</v>
      </c>
      <c r="D11" s="44">
        <v>4386839.055882925</v>
      </c>
      <c r="E11" s="43">
        <v>4386839.055882925</v>
      </c>
      <c r="F11" s="45"/>
      <c r="G11" s="46"/>
      <c r="H11" s="38"/>
      <c r="I11" s="39"/>
    </row>
    <row r="12" spans="1:9" s="40" customFormat="1" ht="18.75">
      <c r="A12" s="41" t="s">
        <v>19</v>
      </c>
      <c r="B12" s="42">
        <v>729118.5691435221</v>
      </c>
      <c r="C12" s="43">
        <v>244515.71911707454</v>
      </c>
      <c r="D12" s="44">
        <v>244515.71911707454</v>
      </c>
      <c r="E12" s="43">
        <v>244515.71911707454</v>
      </c>
      <c r="F12" s="45"/>
      <c r="G12" s="46"/>
      <c r="H12" s="38"/>
      <c r="I12" s="39"/>
    </row>
    <row r="13" spans="1:9" s="40" customFormat="1" ht="18.75">
      <c r="A13" s="47" t="s">
        <v>20</v>
      </c>
      <c r="B13" s="42">
        <v>2696803</v>
      </c>
      <c r="C13" s="43">
        <v>2452237</v>
      </c>
      <c r="D13" s="44">
        <v>2452237</v>
      </c>
      <c r="E13" s="43">
        <v>2452237</v>
      </c>
      <c r="F13" s="45">
        <f>+E13-C13</f>
        <v>0</v>
      </c>
      <c r="G13" s="46"/>
      <c r="H13" s="38"/>
      <c r="I13" s="39"/>
    </row>
    <row r="14" spans="1:9" s="40" customFormat="1" ht="18.75">
      <c r="A14" s="47" t="s">
        <v>21</v>
      </c>
      <c r="B14" s="42">
        <v>1128256</v>
      </c>
      <c r="C14" s="43">
        <v>1322354</v>
      </c>
      <c r="D14" s="44">
        <v>1322354</v>
      </c>
      <c r="E14" s="43">
        <v>1322354</v>
      </c>
      <c r="F14" s="45">
        <f>+E14-C14</f>
        <v>0</v>
      </c>
      <c r="G14" s="46"/>
      <c r="H14" s="38"/>
      <c r="I14" s="39"/>
    </row>
    <row r="15" spans="1:9" s="40" customFormat="1" ht="18.75">
      <c r="A15" s="41" t="s">
        <v>22</v>
      </c>
      <c r="B15" s="42">
        <v>64901.86</v>
      </c>
      <c r="C15" s="43"/>
      <c r="D15" s="44"/>
      <c r="E15" s="43"/>
      <c r="F15" s="45"/>
      <c r="G15" s="46"/>
      <c r="H15" s="38"/>
      <c r="I15" s="39"/>
    </row>
    <row r="16" spans="1:9" s="40" customFormat="1" ht="15.75">
      <c r="A16" s="47" t="s">
        <v>57</v>
      </c>
      <c r="B16" s="48"/>
      <c r="C16" s="49"/>
      <c r="D16" s="42"/>
      <c r="E16" s="43">
        <f>226882+357750+381524+47686</f>
        <v>1013842</v>
      </c>
      <c r="F16" s="45">
        <f>+E16-C16</f>
        <v>1013842</v>
      </c>
      <c r="G16" s="46"/>
      <c r="H16" s="38"/>
      <c r="I16" s="39"/>
    </row>
    <row r="17" spans="1:9" s="54" customFormat="1" ht="15.75">
      <c r="A17" s="50" t="s">
        <v>23</v>
      </c>
      <c r="B17" s="51">
        <f>SUM(B7:B15)</f>
        <v>20377066.25</v>
      </c>
      <c r="C17" s="52">
        <f>SUM(C8:C16)</f>
        <v>20634369.08083002</v>
      </c>
      <c r="D17" s="51">
        <f>SUM(D8:D16)</f>
        <v>20634369.08083002</v>
      </c>
      <c r="E17" s="52">
        <f>SUM(E8:E16)</f>
        <v>21648211.08083002</v>
      </c>
      <c r="F17" s="51">
        <f>SUM(F8:F16)</f>
        <v>1013842</v>
      </c>
      <c r="G17" s="53"/>
      <c r="H17" s="29"/>
      <c r="I17" s="29"/>
    </row>
    <row r="18" spans="1:9" s="40" customFormat="1" ht="15.75">
      <c r="A18" s="55" t="s">
        <v>24</v>
      </c>
      <c r="B18" s="42"/>
      <c r="C18" s="56"/>
      <c r="D18" s="56"/>
      <c r="E18" s="45"/>
      <c r="F18" s="57"/>
      <c r="G18" s="58"/>
      <c r="H18" s="38"/>
      <c r="I18" s="39"/>
    </row>
    <row r="19" spans="1:9" s="40" customFormat="1" ht="18.75">
      <c r="A19" s="59" t="s">
        <v>25</v>
      </c>
      <c r="B19" s="42">
        <v>-10438760.444081632</v>
      </c>
      <c r="C19" s="60">
        <v>-11832773</v>
      </c>
      <c r="D19" s="60">
        <v>-11832773</v>
      </c>
      <c r="E19" s="60">
        <v>-11832773</v>
      </c>
      <c r="F19" s="57">
        <f>+E19-C19</f>
        <v>0</v>
      </c>
      <c r="G19" s="61"/>
      <c r="H19" s="38"/>
      <c r="I19" s="39"/>
    </row>
    <row r="20" spans="1:9" s="40" customFormat="1" ht="18.75">
      <c r="A20" s="59" t="s">
        <v>26</v>
      </c>
      <c r="B20" s="42">
        <v>-3970227.1908564777</v>
      </c>
      <c r="C20" s="60">
        <v>-4386839.055882925</v>
      </c>
      <c r="D20" s="60">
        <v>-4386839.055882925</v>
      </c>
      <c r="E20" s="60">
        <v>-4386839.055882925</v>
      </c>
      <c r="F20" s="57"/>
      <c r="G20" s="61"/>
      <c r="H20" s="38"/>
      <c r="I20" s="39"/>
    </row>
    <row r="21" spans="1:9" s="40" customFormat="1" ht="18.75">
      <c r="A21" s="59" t="s">
        <v>27</v>
      </c>
      <c r="B21" s="42">
        <v>-729118.5691435221</v>
      </c>
      <c r="C21" s="60">
        <v>-244515.71911707454</v>
      </c>
      <c r="D21" s="60">
        <v>-244515.71911707454</v>
      </c>
      <c r="E21" s="60">
        <v>-244515.71911707454</v>
      </c>
      <c r="F21" s="57"/>
      <c r="G21" s="61"/>
      <c r="H21" s="38"/>
      <c r="I21" s="39"/>
    </row>
    <row r="22" spans="1:9" s="40" customFormat="1" ht="18.75">
      <c r="A22" s="59" t="s">
        <v>28</v>
      </c>
      <c r="B22" s="42">
        <v>-2751839.7959183673</v>
      </c>
      <c r="C22" s="60">
        <v>-2501944</v>
      </c>
      <c r="D22" s="60">
        <v>-2501944</v>
      </c>
      <c r="E22" s="60">
        <v>-2501944</v>
      </c>
      <c r="F22" s="57"/>
      <c r="G22" s="61"/>
      <c r="H22" s="38"/>
      <c r="I22" s="39"/>
    </row>
    <row r="23" spans="1:9" s="40" customFormat="1" ht="18.75">
      <c r="A23" s="59" t="s">
        <v>29</v>
      </c>
      <c r="B23" s="42">
        <v>-1128256</v>
      </c>
      <c r="C23" s="60">
        <v>-1322354</v>
      </c>
      <c r="D23" s="60">
        <v>-1322354</v>
      </c>
      <c r="E23" s="60">
        <v>-1322354</v>
      </c>
      <c r="F23" s="57"/>
      <c r="G23" s="61"/>
      <c r="H23" s="38"/>
      <c r="I23" s="39"/>
    </row>
    <row r="24" spans="1:9" s="40" customFormat="1" ht="18.75">
      <c r="A24" s="59" t="s">
        <v>30</v>
      </c>
      <c r="B24" s="42">
        <v>-200508</v>
      </c>
      <c r="C24" s="60">
        <v>-600000</v>
      </c>
      <c r="D24" s="60">
        <v>-600000</v>
      </c>
      <c r="E24" s="60">
        <v>-600000</v>
      </c>
      <c r="F24" s="57"/>
      <c r="G24" s="61"/>
      <c r="H24" s="38"/>
      <c r="I24" s="39"/>
    </row>
    <row r="25" spans="1:9" s="40" customFormat="1" ht="18.75">
      <c r="A25" s="59" t="s">
        <v>31</v>
      </c>
      <c r="B25" s="42">
        <v>-153992</v>
      </c>
      <c r="C25" s="62"/>
      <c r="D25" s="62"/>
      <c r="E25" s="62"/>
      <c r="F25" s="57"/>
      <c r="G25" s="61"/>
      <c r="H25" s="38"/>
      <c r="I25" s="39"/>
    </row>
    <row r="26" spans="1:9" s="40" customFormat="1" ht="18.75">
      <c r="A26" s="59" t="s">
        <v>58</v>
      </c>
      <c r="B26" s="42"/>
      <c r="C26" s="62"/>
      <c r="D26" s="62"/>
      <c r="E26" s="60">
        <f>-28424-281479-226882-739274-47686</f>
        <v>-1323745</v>
      </c>
      <c r="F26" s="57">
        <f>+E26-C26</f>
        <v>-1323745</v>
      </c>
      <c r="G26" s="61"/>
      <c r="H26" s="38"/>
      <c r="I26" s="39"/>
    </row>
    <row r="27" spans="1:9" s="31" customFormat="1" ht="15.75">
      <c r="A27" s="63" t="s">
        <v>32</v>
      </c>
      <c r="B27" s="51">
        <f>SUM(B19:B26)</f>
        <v>-19372702</v>
      </c>
      <c r="C27" s="51">
        <f>SUM(C19:C26)</f>
        <v>-20888425.775</v>
      </c>
      <c r="D27" s="51">
        <f>SUM(D19:D26)</f>
        <v>-20888425.775</v>
      </c>
      <c r="E27" s="51">
        <f>SUM(E19:E26)</f>
        <v>-22212170.775</v>
      </c>
      <c r="F27" s="64">
        <f>+E27-C27</f>
        <v>-1323745</v>
      </c>
      <c r="G27" s="65"/>
      <c r="H27" s="29"/>
      <c r="I27" s="30"/>
    </row>
    <row r="28" spans="1:9" s="73" customFormat="1" ht="18.75">
      <c r="A28" s="66" t="s">
        <v>33</v>
      </c>
      <c r="B28" s="67"/>
      <c r="C28" s="68">
        <v>417768.5155</v>
      </c>
      <c r="D28" s="68">
        <v>417768.5155</v>
      </c>
      <c r="E28" s="68">
        <f>-E27*0.02</f>
        <v>444243.4155</v>
      </c>
      <c r="F28" s="69"/>
      <c r="G28" s="70"/>
      <c r="H28" s="71"/>
      <c r="I28" s="72"/>
    </row>
    <row r="29" spans="1:9" s="40" customFormat="1" ht="15.75">
      <c r="A29" s="74" t="s">
        <v>34</v>
      </c>
      <c r="B29" s="75"/>
      <c r="C29" s="42"/>
      <c r="D29" s="42"/>
      <c r="E29" s="42"/>
      <c r="F29" s="45"/>
      <c r="G29" s="76"/>
      <c r="H29" s="38"/>
      <c r="I29" s="39"/>
    </row>
    <row r="30" spans="1:9" s="40" customFormat="1" ht="15.75">
      <c r="A30" s="55" t="s">
        <v>35</v>
      </c>
      <c r="B30" s="77"/>
      <c r="C30" s="42"/>
      <c r="D30" s="42"/>
      <c r="E30" s="42"/>
      <c r="F30" s="45"/>
      <c r="G30" s="76"/>
      <c r="H30" s="38"/>
      <c r="I30" s="39"/>
    </row>
    <row r="31" spans="1:102" s="82" customFormat="1" ht="15.75">
      <c r="A31" s="66" t="s">
        <v>36</v>
      </c>
      <c r="B31" s="78">
        <f>+B6+B17+B27+B30</f>
        <v>2730742.1999999993</v>
      </c>
      <c r="C31" s="79">
        <f>+C6+C17+C27+C28</f>
        <v>1921072.8213300204</v>
      </c>
      <c r="D31" s="79">
        <f>+D6+D17+D27+D28</f>
        <v>2894454.0213300195</v>
      </c>
      <c r="E31" s="79">
        <f>+E6+E17+E27+E28</f>
        <v>2611025.92133002</v>
      </c>
      <c r="F31" s="69"/>
      <c r="G31" s="80"/>
      <c r="H31" s="71"/>
      <c r="I31" s="7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row>
    <row r="32" spans="1:9" s="40" customFormat="1" ht="15.75">
      <c r="A32" s="74" t="s">
        <v>37</v>
      </c>
      <c r="B32" s="42"/>
      <c r="C32" s="56"/>
      <c r="D32" s="56"/>
      <c r="E32" s="49"/>
      <c r="F32" s="83"/>
      <c r="G32" s="84"/>
      <c r="H32" s="85"/>
      <c r="I32" s="39"/>
    </row>
    <row r="33" spans="1:9" s="40" customFormat="1" ht="18.75">
      <c r="A33" s="59" t="s">
        <v>38</v>
      </c>
      <c r="B33" s="42">
        <v>-300000</v>
      </c>
      <c r="C33" s="56"/>
      <c r="D33" s="56"/>
      <c r="E33" s="49"/>
      <c r="F33" s="86"/>
      <c r="G33" s="84"/>
      <c r="H33" s="85"/>
      <c r="I33" s="39"/>
    </row>
    <row r="34" spans="1:9" s="31" customFormat="1" ht="15.75">
      <c r="A34" s="74" t="s">
        <v>39</v>
      </c>
      <c r="B34" s="87">
        <f>SUM(B32:B33)</f>
        <v>-300000</v>
      </c>
      <c r="C34" s="88">
        <f>SUM(C32:C33)</f>
        <v>0</v>
      </c>
      <c r="D34" s="88">
        <f>SUM(D32:D33)</f>
        <v>0</v>
      </c>
      <c r="E34" s="89">
        <f>SUM(E32:E33)</f>
        <v>0</v>
      </c>
      <c r="F34" s="90"/>
      <c r="G34" s="91"/>
      <c r="H34" s="92"/>
      <c r="I34" s="30"/>
    </row>
    <row r="35" spans="1:9" s="31" customFormat="1" ht="15.75">
      <c r="A35" s="22" t="s">
        <v>40</v>
      </c>
      <c r="B35" s="93">
        <f>+B31+B34</f>
        <v>2430742.1999999993</v>
      </c>
      <c r="C35" s="25">
        <f>+C31+C34</f>
        <v>1921072.8213300204</v>
      </c>
      <c r="D35" s="25">
        <f>+D31+D34</f>
        <v>2894454.0213300195</v>
      </c>
      <c r="E35" s="25">
        <f>+E31+E34</f>
        <v>2611025.92133002</v>
      </c>
      <c r="F35" s="27"/>
      <c r="G35" s="94"/>
      <c r="H35" s="29"/>
      <c r="I35" s="30"/>
    </row>
    <row r="36" spans="1:9" s="73" customFormat="1" ht="18.75">
      <c r="A36" s="95" t="s">
        <v>41</v>
      </c>
      <c r="B36" s="96">
        <f>(B19+B20+B21+B22+B23+B24)/-12</f>
        <v>1601559.1666666667</v>
      </c>
      <c r="C36" s="96">
        <f>-C27/12</f>
        <v>1740702.1479166665</v>
      </c>
      <c r="D36" s="96">
        <f>-D27/12</f>
        <v>1740702.1479166665</v>
      </c>
      <c r="E36" s="96">
        <f>-(E27+226882)/12</f>
        <v>1832107.3979166665</v>
      </c>
      <c r="F36" s="97"/>
      <c r="G36" s="98"/>
      <c r="H36" s="99"/>
      <c r="I36" s="72"/>
    </row>
    <row r="37" spans="1:8" s="103" customFormat="1" ht="13.5" customHeight="1">
      <c r="A37" s="100" t="s">
        <v>42</v>
      </c>
      <c r="B37" s="101"/>
      <c r="C37" s="102"/>
      <c r="D37" s="101"/>
      <c r="E37" s="101"/>
      <c r="G37" s="101"/>
      <c r="H37" s="101"/>
    </row>
    <row r="38" spans="1:7" ht="12.75">
      <c r="A38" s="116" t="s">
        <v>43</v>
      </c>
      <c r="B38" s="112"/>
      <c r="C38" s="112"/>
      <c r="D38" s="112"/>
      <c r="E38" s="112"/>
      <c r="F38" s="112"/>
      <c r="G38" s="112"/>
    </row>
    <row r="39" spans="1:7" ht="15.75">
      <c r="A39" s="105" t="s">
        <v>44</v>
      </c>
      <c r="B39" s="104"/>
      <c r="C39" s="104"/>
      <c r="D39" s="104"/>
      <c r="E39" s="104"/>
      <c r="F39" s="104"/>
      <c r="G39" s="104"/>
    </row>
    <row r="40" spans="1:7" ht="12.75">
      <c r="A40" s="113" t="s">
        <v>45</v>
      </c>
      <c r="B40" s="114"/>
      <c r="C40" s="114"/>
      <c r="D40" s="114"/>
      <c r="E40" s="114"/>
      <c r="F40" s="106"/>
      <c r="G40" s="107"/>
    </row>
    <row r="41" spans="1:7" ht="12.75">
      <c r="A41" s="115" t="s">
        <v>46</v>
      </c>
      <c r="B41" s="114"/>
      <c r="C41" s="114"/>
      <c r="D41" s="114"/>
      <c r="E41" s="114"/>
      <c r="F41" s="112"/>
      <c r="G41" s="107"/>
    </row>
    <row r="42" spans="1:7" ht="15.75">
      <c r="A42" s="105" t="s">
        <v>47</v>
      </c>
      <c r="B42" s="108"/>
      <c r="C42" s="108"/>
      <c r="D42" s="109"/>
      <c r="E42" s="108"/>
      <c r="F42" s="108"/>
      <c r="G42" s="107"/>
    </row>
    <row r="43" spans="1:7" ht="15.75">
      <c r="A43" s="105" t="s">
        <v>48</v>
      </c>
      <c r="B43" s="108"/>
      <c r="C43" s="108"/>
      <c r="D43" s="109"/>
      <c r="E43" s="108"/>
      <c r="F43" s="108"/>
      <c r="G43" s="107"/>
    </row>
    <row r="44" spans="1:7" ht="12.75">
      <c r="A44" s="116" t="s">
        <v>49</v>
      </c>
      <c r="B44" s="112"/>
      <c r="C44" s="112"/>
      <c r="D44" s="112"/>
      <c r="E44" s="112"/>
      <c r="F44" s="106"/>
      <c r="G44" s="107"/>
    </row>
    <row r="45" spans="1:7" ht="39" customHeight="1">
      <c r="A45" s="116" t="s">
        <v>56</v>
      </c>
      <c r="B45" s="112"/>
      <c r="C45" s="112"/>
      <c r="D45" s="112"/>
      <c r="E45" s="112"/>
      <c r="F45" s="112"/>
      <c r="G45" s="107"/>
    </row>
    <row r="46" spans="1:7" ht="26.25" customHeight="1">
      <c r="A46" s="115" t="s">
        <v>50</v>
      </c>
      <c r="B46" s="114"/>
      <c r="C46" s="114"/>
      <c r="D46" s="114"/>
      <c r="E46" s="114"/>
      <c r="F46" s="112"/>
      <c r="G46" s="107"/>
    </row>
    <row r="47" spans="1:7" ht="27.75" customHeight="1">
      <c r="A47" s="111" t="s">
        <v>51</v>
      </c>
      <c r="B47" s="112"/>
      <c r="C47" s="112"/>
      <c r="D47" s="112"/>
      <c r="E47" s="112"/>
      <c r="F47" s="112"/>
      <c r="G47" s="107"/>
    </row>
    <row r="48" spans="1:7" ht="27.75" customHeight="1">
      <c r="A48" s="115" t="s">
        <v>52</v>
      </c>
      <c r="B48" s="114"/>
      <c r="C48" s="114"/>
      <c r="D48" s="114"/>
      <c r="E48" s="114"/>
      <c r="F48" s="112"/>
      <c r="G48" s="107"/>
    </row>
    <row r="49" spans="1:7" ht="29.25" customHeight="1">
      <c r="A49" s="115" t="s">
        <v>53</v>
      </c>
      <c r="B49" s="114"/>
      <c r="C49" s="114"/>
      <c r="D49" s="114"/>
      <c r="E49" s="114"/>
      <c r="F49" s="112"/>
      <c r="G49" s="107"/>
    </row>
    <row r="50" spans="1:7" ht="27.75" customHeight="1">
      <c r="A50" s="116" t="s">
        <v>59</v>
      </c>
      <c r="B50" s="112"/>
      <c r="C50" s="112"/>
      <c r="D50" s="112"/>
      <c r="E50" s="112"/>
      <c r="F50" s="117"/>
      <c r="G50" s="107"/>
    </row>
    <row r="51" spans="1:7" ht="14.25" customHeight="1">
      <c r="A51" s="115" t="s">
        <v>54</v>
      </c>
      <c r="B51" s="114"/>
      <c r="C51" s="114"/>
      <c r="D51" s="114"/>
      <c r="E51" s="114"/>
      <c r="F51" s="112"/>
      <c r="G51" s="107"/>
    </row>
    <row r="52" spans="1:7" ht="12.75">
      <c r="A52" s="116" t="s">
        <v>55</v>
      </c>
      <c r="B52" s="112"/>
      <c r="C52" s="112"/>
      <c r="D52" s="112"/>
      <c r="E52" s="112"/>
      <c r="F52" s="112"/>
      <c r="G52" s="107"/>
    </row>
    <row r="53" ht="12.75">
      <c r="G53" s="107"/>
    </row>
    <row r="54" ht="12.75">
      <c r="G54" s="107"/>
    </row>
    <row r="55" ht="12.75">
      <c r="G55" s="107"/>
    </row>
    <row r="56" ht="12.75">
      <c r="G56" s="107"/>
    </row>
    <row r="57" ht="12.75">
      <c r="G57" s="107"/>
    </row>
    <row r="58" ht="12.75">
      <c r="G58" s="107"/>
    </row>
    <row r="59" ht="12.75">
      <c r="G59" s="107"/>
    </row>
    <row r="60" ht="12.75">
      <c r="G60" s="107"/>
    </row>
    <row r="61" ht="12.75">
      <c r="G61" s="107"/>
    </row>
    <row r="62" ht="12.75">
      <c r="G62" s="107"/>
    </row>
    <row r="63" ht="12.75">
      <c r="G63" s="107"/>
    </row>
    <row r="64" ht="12.75">
      <c r="G64" s="107"/>
    </row>
    <row r="65" ht="12.75">
      <c r="G65" s="107"/>
    </row>
    <row r="66" ht="12.75">
      <c r="G66" s="107"/>
    </row>
    <row r="67" ht="12.75">
      <c r="G67" s="107"/>
    </row>
    <row r="68" ht="12.75">
      <c r="G68" s="107"/>
    </row>
    <row r="69" ht="12.75">
      <c r="G69" s="107"/>
    </row>
    <row r="70" ht="12.75">
      <c r="G70" s="107"/>
    </row>
    <row r="71" ht="12.75">
      <c r="G71" s="107"/>
    </row>
    <row r="72" ht="12.75">
      <c r="G72" s="107"/>
    </row>
    <row r="73" ht="12.75">
      <c r="G73" s="107"/>
    </row>
    <row r="74" ht="12.75">
      <c r="G74" s="107"/>
    </row>
    <row r="75" ht="12.75">
      <c r="G75" s="107"/>
    </row>
    <row r="76" ht="12.75">
      <c r="G76" s="107"/>
    </row>
    <row r="77" ht="12.75">
      <c r="G77" s="107"/>
    </row>
    <row r="78" ht="12.75">
      <c r="G78" s="107"/>
    </row>
    <row r="79" ht="12.75">
      <c r="G79" s="107"/>
    </row>
    <row r="80" ht="12.75">
      <c r="G80" s="107"/>
    </row>
    <row r="81" ht="12.75">
      <c r="G81" s="107"/>
    </row>
    <row r="82" ht="12.75">
      <c r="G82" s="107"/>
    </row>
    <row r="83" ht="12.75">
      <c r="G83" s="107"/>
    </row>
    <row r="84" ht="12.75">
      <c r="G84" s="107"/>
    </row>
    <row r="85" ht="12.75">
      <c r="G85" s="107"/>
    </row>
    <row r="86" ht="12.75">
      <c r="G86" s="107"/>
    </row>
    <row r="87" ht="12.75">
      <c r="G87" s="107"/>
    </row>
    <row r="88" ht="12.75">
      <c r="G88" s="107"/>
    </row>
    <row r="89" ht="12.75">
      <c r="G89" s="107"/>
    </row>
    <row r="90" ht="12.75">
      <c r="G90" s="107"/>
    </row>
    <row r="91" ht="12.75">
      <c r="G91" s="107"/>
    </row>
    <row r="92" ht="12.75">
      <c r="G92" s="107"/>
    </row>
    <row r="93" ht="12.75">
      <c r="G93" s="107"/>
    </row>
    <row r="94" ht="12.75">
      <c r="G94" s="107"/>
    </row>
    <row r="95" ht="12.75">
      <c r="G95" s="107"/>
    </row>
    <row r="96" ht="12.75">
      <c r="G96" s="107"/>
    </row>
    <row r="97" ht="12.75">
      <c r="G97" s="107"/>
    </row>
    <row r="98" ht="12.75">
      <c r="G98" s="107"/>
    </row>
    <row r="99" ht="12.75">
      <c r="G99" s="107"/>
    </row>
    <row r="100" ht="12.75">
      <c r="G100" s="107"/>
    </row>
    <row r="101" ht="12.75">
      <c r="G101" s="107"/>
    </row>
    <row r="102" ht="12.75">
      <c r="G102" s="107"/>
    </row>
    <row r="103" ht="12.75">
      <c r="G103" s="107"/>
    </row>
    <row r="104" ht="12.75">
      <c r="G104" s="107"/>
    </row>
    <row r="105" ht="12.75">
      <c r="G105" s="107"/>
    </row>
    <row r="106" ht="12.75">
      <c r="G106" s="107"/>
    </row>
    <row r="107" ht="12.75">
      <c r="G107" s="107"/>
    </row>
    <row r="108" ht="12.75">
      <c r="G108" s="107"/>
    </row>
    <row r="109" ht="12.75">
      <c r="G109" s="107"/>
    </row>
    <row r="110" ht="12.75">
      <c r="G110" s="107"/>
    </row>
    <row r="111" ht="12.75">
      <c r="G111" s="107"/>
    </row>
    <row r="112" ht="12.75">
      <c r="G112" s="107"/>
    </row>
    <row r="113" ht="12.75">
      <c r="G113" s="107"/>
    </row>
    <row r="114" ht="12.75">
      <c r="G114" s="107"/>
    </row>
    <row r="115" ht="12.75">
      <c r="G115" s="107"/>
    </row>
    <row r="116" ht="12.75">
      <c r="G116" s="107"/>
    </row>
    <row r="117" ht="12.75">
      <c r="G117" s="107"/>
    </row>
    <row r="118" ht="12.75">
      <c r="G118" s="107"/>
    </row>
    <row r="119" ht="12.75">
      <c r="G119" s="107"/>
    </row>
    <row r="120" ht="12.75">
      <c r="G120" s="107"/>
    </row>
    <row r="121" ht="12.75">
      <c r="G121" s="107"/>
    </row>
    <row r="122" ht="12.75">
      <c r="G122" s="107"/>
    </row>
    <row r="123" ht="12.75">
      <c r="G123" s="107"/>
    </row>
    <row r="124" ht="12.75">
      <c r="G124" s="107"/>
    </row>
  </sheetData>
  <mergeCells count="13">
    <mergeCell ref="A1:G1"/>
    <mergeCell ref="A44:E44"/>
    <mergeCell ref="A45:F45"/>
    <mergeCell ref="A46:F46"/>
    <mergeCell ref="A38:G38"/>
    <mergeCell ref="A47:F47"/>
    <mergeCell ref="A40:E40"/>
    <mergeCell ref="A41:F41"/>
    <mergeCell ref="A52:F52"/>
    <mergeCell ref="A48:F48"/>
    <mergeCell ref="A49:F49"/>
    <mergeCell ref="A51:F51"/>
    <mergeCell ref="A50:F50"/>
  </mergeCells>
  <printOptions/>
  <pageMargins left="0.75" right="0.75" top="0.18" bottom="0.17" header="0.16" footer="0.17"/>
  <pageSetup fitToHeight="2" fitToWidth="1" horizontalDpi="600" verticalDpi="600" orientation="landscape"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walshj</cp:lastModifiedBy>
  <cp:lastPrinted>2006-05-23T02:15:50Z</cp:lastPrinted>
  <dcterms:created xsi:type="dcterms:W3CDTF">2006-05-16T22:11:31Z</dcterms:created>
  <dcterms:modified xsi:type="dcterms:W3CDTF">2006-05-26T20:14:24Z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