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4915" windowHeight="12330" activeTab="0"/>
  </bookViews>
  <sheets>
    <sheet name="BASE" sheetId="1" r:id="rId1"/>
    <sheet name="E1" sheetId="2" r:id="rId2"/>
    <sheet name="E2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<sst xmlns="http://schemas.openxmlformats.org/spreadsheetml/2006/main" count="185" uniqueCount="37">
  <si>
    <t>Average cost per ton</t>
  </si>
  <si>
    <t>Cost per ton</t>
  </si>
  <si>
    <t>Total cost with interest</t>
  </si>
  <si>
    <t>Debt service by year</t>
  </si>
  <si>
    <t>Total for BASE</t>
  </si>
  <si>
    <t>Cost Per Ton</t>
  </si>
  <si>
    <t>Tons</t>
  </si>
  <si>
    <t>Total</t>
  </si>
  <si>
    <t>Debt issued in 2020</t>
  </si>
  <si>
    <t>Debt issued in 2019</t>
  </si>
  <si>
    <t>Debt issued in 2018</t>
  </si>
  <si>
    <t>Debt issued in 2017</t>
  </si>
  <si>
    <t>Debt issued in 2016</t>
  </si>
  <si>
    <t>Debt issued in 2015</t>
  </si>
  <si>
    <t>Debt issued in 2014</t>
  </si>
  <si>
    <t>SCRTS Debt Service</t>
  </si>
  <si>
    <t>20-year bonds</t>
  </si>
  <si>
    <t>Bond rates</t>
  </si>
  <si>
    <t>Total project cost</t>
  </si>
  <si>
    <t xml:space="preserve">  Cost estimate by year (inflated)</t>
  </si>
  <si>
    <t>South County (does not include sunk costs)</t>
  </si>
  <si>
    <t>Debt issued in 2021</t>
  </si>
  <si>
    <t>NERTS Debt Service</t>
  </si>
  <si>
    <t>(total cost with interest)</t>
  </si>
  <si>
    <t>Northeast</t>
  </si>
  <si>
    <t>Factoria Debt Service</t>
  </si>
  <si>
    <t>Factoria (does not include sunk costs)</t>
  </si>
  <si>
    <t>BASE Cost and Debt Service By Facility By Year</t>
  </si>
  <si>
    <t>Total for E1</t>
  </si>
  <si>
    <t>Renton Debt Service</t>
  </si>
  <si>
    <t>Renton (repair and retain)</t>
  </si>
  <si>
    <t xml:space="preserve">  Factoria Debt Service</t>
  </si>
  <si>
    <t>E1 Cost and Debt Service By Facility By Year</t>
  </si>
  <si>
    <t>Total for E2</t>
  </si>
  <si>
    <t>HHW Debt Service</t>
  </si>
  <si>
    <t>Household Haardous Waste (separate facility)</t>
  </si>
  <si>
    <t>E2 Cost and Debt Service By Facility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</si>
</sst>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44" fontId="3" fillId="0" borderId="0" xfId="0" applyNumberFormat="1" applyFont="1"/>
    <xf numFmtId="44" fontId="2" fillId="0" borderId="0" xfId="0" applyNumberFormat="1" applyFont="1"/>
    <xf numFmtId="0" fontId="3" fillId="0" borderId="0" xfId="0" applyFont="1" applyAlignment="1">
      <alignment horizontal="right"/>
    </xf>
    <xf numFmtId="6" fontId="3" fillId="0" borderId="0" xfId="0" applyNumberFormat="1" applyFont="1"/>
    <xf numFmtId="6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44" fontId="2" fillId="0" borderId="0" xfId="16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3" fillId="0" borderId="0" xfId="16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3" fillId="0" borderId="0" xfId="16" applyNumberFormat="1" applyFont="1" applyFill="1" applyBorder="1" applyAlignment="1">
      <alignment horizontal="right"/>
    </xf>
    <xf numFmtId="0" fontId="3" fillId="0" borderId="0" xfId="0" applyFont="1"/>
    <xf numFmtId="164" fontId="2" fillId="0" borderId="0" xfId="18" applyNumberFormat="1" applyFont="1" applyFill="1" applyBorder="1" applyAlignment="1">
      <alignment horizontal="right"/>
    </xf>
    <xf numFmtId="44" fontId="2" fillId="0" borderId="0" xfId="16" applyNumberFormat="1" applyFont="1"/>
    <xf numFmtId="164" fontId="2" fillId="0" borderId="0" xfId="18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6" fontId="2" fillId="0" borderId="0" xfId="0" applyNumberFormat="1" applyFont="1" applyAlignment="1">
      <alignment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Comma 6 2" xfId="24"/>
    <cellStyle name="Currency 2 2" xfId="25"/>
    <cellStyle name="Normal 2" xfId="26"/>
    <cellStyle name="Normal 2 2" xfId="27"/>
    <cellStyle name="Normal 2 3" xfId="28"/>
    <cellStyle name="Normal 20" xfId="29"/>
    <cellStyle name="Normal 3" xfId="30"/>
    <cellStyle name="Normal 4" xfId="31"/>
    <cellStyle name="Normal 5" xfId="32"/>
    <cellStyle name="Normal 6" xfId="33"/>
    <cellStyle name="Normal 7" xfId="34"/>
    <cellStyle name="Percent 3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ed\AppData\Local\Microsoft\Windows\Temporary%20Internet%20Files\Content.Outlook\Y7POCOVY\TS%20plan%20review%20alternatives-rate%20what%20i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 household disposed"/>
      <sheetName val="tonnage forecast"/>
      <sheetName val="inflation"/>
      <sheetName val="Interest earnings"/>
      <sheetName val="bond rates"/>
      <sheetName val="added monthly capital cost"/>
      <sheetName val="CIP BASE"/>
      <sheetName val="Alt A"/>
      <sheetName val="Alt A asterisk"/>
      <sheetName val="Alt B"/>
      <sheetName val="Alt C"/>
      <sheetName val="Alt C double asterisk"/>
      <sheetName val="Alt D"/>
      <sheetName val="Alt D double asterisk"/>
      <sheetName val="Alt D triple asterisk"/>
      <sheetName val="Alt E"/>
      <sheetName val="Cash Flow 9-18-13"/>
      <sheetName val="Total cost"/>
      <sheetName val="SH, BL, FA cost"/>
      <sheetName val="SH, BL, FA spent"/>
      <sheetName val="SH &amp; BL cost per ton"/>
      <sheetName val="Factoria, SCRTS sunk cost"/>
      <sheetName val="old debt, new debt chart Base"/>
      <sheetName val="monthly cost per household"/>
      <sheetName val="monthly cost chart Base"/>
      <sheetName val="monthly cost chart Alt C"/>
      <sheetName val="cost per ton info"/>
      <sheetName val="avg cost per ton chart all"/>
      <sheetName val="Base cost per ton chart"/>
      <sheetName val="A cost per ton chart"/>
      <sheetName val="B cost per ton chart"/>
      <sheetName val="C cost per ton chart"/>
      <sheetName val="D cost per ton chart"/>
      <sheetName val="Base cost increase chart"/>
      <sheetName val="collection cost info - Republic"/>
      <sheetName val="C cost increase Eastside Rep"/>
      <sheetName val="collection cost info - Cleansca"/>
      <sheetName val="collection cost info - WM"/>
      <sheetName val="C cost increase WM South"/>
      <sheetName val="collection company cust counts"/>
      <sheetName val="Cost BASE, E1, E2"/>
      <sheetName val="Cost per ton BASE, E1, E2"/>
      <sheetName val="Cash Flow Summary"/>
      <sheetName val="Sheet4"/>
      <sheetName val="Sheet1"/>
      <sheetName val="Factoria E3 cash flow"/>
    </sheetNames>
    <sheetDataSet>
      <sheetData sheetId="0"/>
      <sheetData sheetId="1"/>
      <sheetData sheetId="2"/>
      <sheetData sheetId="3"/>
      <sheetData sheetId="4">
        <row r="3">
          <cell r="D3">
            <v>0.05</v>
          </cell>
        </row>
      </sheetData>
      <sheetData sheetId="5"/>
      <sheetData sheetId="6">
        <row r="4">
          <cell r="B4">
            <v>813000</v>
          </cell>
          <cell r="C4">
            <v>823500</v>
          </cell>
          <cell r="D4">
            <v>833900</v>
          </cell>
          <cell r="E4">
            <v>849700</v>
          </cell>
          <cell r="F4">
            <v>865300</v>
          </cell>
          <cell r="G4">
            <v>883400</v>
          </cell>
          <cell r="H4">
            <v>892600</v>
          </cell>
          <cell r="I4">
            <v>901500</v>
          </cell>
          <cell r="J4">
            <v>905500</v>
          </cell>
          <cell r="K4">
            <v>907500</v>
          </cell>
          <cell r="L4">
            <v>905900</v>
          </cell>
          <cell r="M4">
            <v>899200</v>
          </cell>
          <cell r="N4">
            <v>891900</v>
          </cell>
          <cell r="O4">
            <v>879700</v>
          </cell>
          <cell r="P4">
            <v>867000</v>
          </cell>
          <cell r="Q4">
            <v>853700</v>
          </cell>
          <cell r="R4">
            <v>839900</v>
          </cell>
          <cell r="S4">
            <v>819600</v>
          </cell>
          <cell r="T4">
            <v>832200</v>
          </cell>
          <cell r="U4">
            <v>844900</v>
          </cell>
          <cell r="V4">
            <v>857700</v>
          </cell>
          <cell r="W4">
            <v>870800</v>
          </cell>
          <cell r="X4">
            <v>884000</v>
          </cell>
          <cell r="Y4">
            <v>897500</v>
          </cell>
          <cell r="Z4">
            <v>911200</v>
          </cell>
          <cell r="AA4">
            <v>925000</v>
          </cell>
          <cell r="AB4">
            <v>939100</v>
          </cell>
        </row>
        <row r="22">
          <cell r="B22">
            <v>10740999.810625644</v>
          </cell>
          <cell r="C22">
            <v>17216182.34937699</v>
          </cell>
          <cell r="D22">
            <v>23327609.738650028</v>
          </cell>
          <cell r="E22">
            <v>8030972.272646994</v>
          </cell>
          <cell r="F22">
            <v>2151137.379255013</v>
          </cell>
        </row>
        <row r="72">
          <cell r="B72">
            <v>249032.79523522698</v>
          </cell>
          <cell r="C72">
            <v>1793701.4511610542</v>
          </cell>
          <cell r="D72">
            <v>26855558.12547348</v>
          </cell>
          <cell r="E72">
            <v>3665776.5859535825</v>
          </cell>
          <cell r="F72">
            <v>11794709.639548589</v>
          </cell>
          <cell r="G72">
            <v>30414698.287560806</v>
          </cell>
          <cell r="H72">
            <v>25150185.539760783</v>
          </cell>
          <cell r="I72">
            <v>194469.25586160825</v>
          </cell>
        </row>
        <row r="125">
          <cell r="B125">
            <v>488418.63153371884</v>
          </cell>
          <cell r="C125">
            <v>10424777.882141683</v>
          </cell>
          <cell r="D125">
            <v>3712639.4052181495</v>
          </cell>
          <cell r="E125">
            <v>5411474.689396963</v>
          </cell>
          <cell r="F125">
            <v>30354915.026325934</v>
          </cell>
          <cell r="G125">
            <v>31053039.122135274</v>
          </cell>
          <cell r="H125">
            <v>859140.2449524857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>
            <v>813000</v>
          </cell>
          <cell r="C4">
            <v>823500</v>
          </cell>
          <cell r="D4">
            <v>833900</v>
          </cell>
          <cell r="E4">
            <v>849700</v>
          </cell>
          <cell r="F4">
            <v>865300</v>
          </cell>
          <cell r="G4">
            <v>883400</v>
          </cell>
          <cell r="H4">
            <v>892600</v>
          </cell>
          <cell r="I4">
            <v>901500</v>
          </cell>
          <cell r="J4">
            <v>905500</v>
          </cell>
          <cell r="K4">
            <v>907500</v>
          </cell>
          <cell r="L4">
            <v>905900</v>
          </cell>
          <cell r="M4">
            <v>899200</v>
          </cell>
          <cell r="N4">
            <v>891900</v>
          </cell>
          <cell r="O4">
            <v>879700</v>
          </cell>
          <cell r="P4">
            <v>867000</v>
          </cell>
          <cell r="Q4">
            <v>853700</v>
          </cell>
          <cell r="R4">
            <v>839900</v>
          </cell>
          <cell r="S4">
            <v>819600</v>
          </cell>
          <cell r="T4">
            <v>832200</v>
          </cell>
          <cell r="U4">
            <v>844900</v>
          </cell>
          <cell r="V4">
            <v>857700</v>
          </cell>
          <cell r="W4">
            <v>870800</v>
          </cell>
          <cell r="X4">
            <v>884000</v>
          </cell>
          <cell r="Y4">
            <v>897500</v>
          </cell>
          <cell r="Z4">
            <v>911200</v>
          </cell>
          <cell r="AA4">
            <v>925000</v>
          </cell>
          <cell r="AB4">
            <v>939100</v>
          </cell>
        </row>
        <row r="16">
          <cell r="B16">
            <v>488418.63153371884</v>
          </cell>
          <cell r="C16">
            <v>10424777.882141683</v>
          </cell>
          <cell r="D16">
            <v>3712639.4052181495</v>
          </cell>
          <cell r="E16">
            <v>5411474.689396963</v>
          </cell>
          <cell r="F16">
            <v>30354915.026325934</v>
          </cell>
          <cell r="G16">
            <v>31053039.122135274</v>
          </cell>
          <cell r="H16">
            <v>859140.2449524857</v>
          </cell>
        </row>
        <row r="24">
          <cell r="B24">
            <v>10962545.928119458</v>
          </cell>
          <cell r="C24">
            <v>20459004.525071062</v>
          </cell>
          <cell r="D24">
            <v>24895268.138663698</v>
          </cell>
          <cell r="E24">
            <v>8758303.611525413</v>
          </cell>
          <cell r="F24">
            <v>2399406.40822549</v>
          </cell>
        </row>
        <row r="37">
          <cell r="B37">
            <v>813000</v>
          </cell>
          <cell r="C37">
            <v>823500</v>
          </cell>
          <cell r="D37">
            <v>833900</v>
          </cell>
          <cell r="E37">
            <v>849700</v>
          </cell>
          <cell r="F37">
            <v>865300</v>
          </cell>
          <cell r="G37">
            <v>883400</v>
          </cell>
          <cell r="H37">
            <v>892600</v>
          </cell>
          <cell r="I37">
            <v>901500</v>
          </cell>
          <cell r="J37">
            <v>905500</v>
          </cell>
          <cell r="K37">
            <v>907500</v>
          </cell>
          <cell r="L37">
            <v>905900</v>
          </cell>
          <cell r="M37">
            <v>899200</v>
          </cell>
          <cell r="N37">
            <v>891900</v>
          </cell>
          <cell r="O37">
            <v>879700</v>
          </cell>
          <cell r="P37">
            <v>867000</v>
          </cell>
          <cell r="Q37">
            <v>853700</v>
          </cell>
          <cell r="R37">
            <v>839900</v>
          </cell>
          <cell r="S37">
            <v>819600</v>
          </cell>
          <cell r="T37">
            <v>832200</v>
          </cell>
          <cell r="U37">
            <v>844900</v>
          </cell>
          <cell r="V37">
            <v>857700</v>
          </cell>
          <cell r="W37">
            <v>870800</v>
          </cell>
          <cell r="X37">
            <v>884000</v>
          </cell>
          <cell r="Y37">
            <v>897500</v>
          </cell>
          <cell r="Z37">
            <v>911200</v>
          </cell>
          <cell r="AA37">
            <v>925000</v>
          </cell>
          <cell r="AB37">
            <v>939100</v>
          </cell>
        </row>
        <row r="38">
          <cell r="B38">
            <v>1.0819963683506564</v>
          </cell>
          <cell r="C38">
            <v>3.0617443860435296</v>
          </cell>
          <cell r="D38">
            <v>5.419123667297287</v>
          </cell>
          <cell r="E38">
            <v>6.1454585940326965</v>
          </cell>
          <cell r="F38">
            <v>6.257171784661412</v>
          </cell>
          <cell r="G38">
            <v>6.128968468720307</v>
          </cell>
          <cell r="H38">
            <v>6.065797384346314</v>
          </cell>
          <cell r="I38">
            <v>6.00591319497229</v>
          </cell>
          <cell r="J38">
            <v>5.979382380196046</v>
          </cell>
          <cell r="K38">
            <v>5.966204677980738</v>
          </cell>
          <cell r="L38">
            <v>5.9767421848631415</v>
          </cell>
          <cell r="M38">
            <v>6.021275295003914</v>
          </cell>
          <cell r="N38">
            <v>6.070558072953829</v>
          </cell>
          <cell r="O38">
            <v>6.154746783298306</v>
          </cell>
          <cell r="P38">
            <v>6.244902820377762</v>
          </cell>
          <cell r="Q38">
            <v>6.342193680763172</v>
          </cell>
          <cell r="R38">
            <v>6.446399268088486</v>
          </cell>
          <cell r="S38">
            <v>6.606064842932552</v>
          </cell>
          <cell r="T38">
            <v>6.506045115678346</v>
          </cell>
          <cell r="U38">
            <v>6.408250379059675</v>
          </cell>
          <cell r="V38">
            <v>5.28700909152202</v>
          </cell>
          <cell r="W38">
            <v>3.322214335508352</v>
          </cell>
          <cell r="X38">
            <v>1.0128094107560088</v>
          </cell>
          <cell r="Y38">
            <v>0.21452320659380206</v>
          </cell>
          <cell r="Z38">
            <v>0</v>
          </cell>
          <cell r="AA38">
            <v>0</v>
          </cell>
          <cell r="AB38">
            <v>0</v>
          </cell>
        </row>
        <row r="74">
          <cell r="C74">
            <v>236499.37981713374</v>
          </cell>
          <cell r="D74">
            <v>1682603.787982248</v>
          </cell>
          <cell r="E74">
            <v>59981.11838519996</v>
          </cell>
        </row>
        <row r="85">
          <cell r="B85">
            <v>813000</v>
          </cell>
          <cell r="C85">
            <v>823500</v>
          </cell>
          <cell r="D85">
            <v>833900</v>
          </cell>
          <cell r="E85">
            <v>849700</v>
          </cell>
          <cell r="F85">
            <v>865300</v>
          </cell>
          <cell r="G85">
            <v>883400</v>
          </cell>
          <cell r="H85">
            <v>892600</v>
          </cell>
          <cell r="I85">
            <v>901500</v>
          </cell>
          <cell r="J85">
            <v>905500</v>
          </cell>
          <cell r="K85">
            <v>907500</v>
          </cell>
          <cell r="L85">
            <v>905900</v>
          </cell>
          <cell r="M85">
            <v>899200</v>
          </cell>
          <cell r="N85">
            <v>891900</v>
          </cell>
          <cell r="O85">
            <v>879700</v>
          </cell>
          <cell r="P85">
            <v>867000</v>
          </cell>
          <cell r="Q85">
            <v>853700</v>
          </cell>
          <cell r="R85">
            <v>839900</v>
          </cell>
          <cell r="S85">
            <v>819600</v>
          </cell>
          <cell r="T85">
            <v>832200</v>
          </cell>
          <cell r="U85">
            <v>844900</v>
          </cell>
          <cell r="V85">
            <v>857700</v>
          </cell>
          <cell r="W85">
            <v>870800</v>
          </cell>
          <cell r="X85">
            <v>884000</v>
          </cell>
          <cell r="Y85">
            <v>897500</v>
          </cell>
          <cell r="Z85">
            <v>911200</v>
          </cell>
          <cell r="AA85">
            <v>925000</v>
          </cell>
          <cell r="AB85">
            <v>939100</v>
          </cell>
        </row>
        <row r="174">
          <cell r="B174">
            <v>455363.6104710824</v>
          </cell>
          <cell r="C174">
            <v>4101786.183919435</v>
          </cell>
          <cell r="D174">
            <v>1396813.537261468</v>
          </cell>
          <cell r="E174">
            <v>1240180.5093902824</v>
          </cell>
          <cell r="F174">
            <v>1268436.409354252</v>
          </cell>
          <cell r="G174">
            <v>313216.9055485884</v>
          </cell>
        </row>
      </sheetData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tabSelected="1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15.57421875" style="1" customWidth="1"/>
    <col min="3" max="3" width="12.8515625" style="1" bestFit="1" customWidth="1"/>
    <col min="4" max="5" width="13.421875" style="1" bestFit="1" customWidth="1"/>
    <col min="6" max="6" width="14.00390625" style="1" bestFit="1" customWidth="1"/>
    <col min="7" max="16" width="12.140625" style="1" bestFit="1" customWidth="1"/>
    <col min="17" max="17" width="13.28125" style="1" bestFit="1" customWidth="1"/>
    <col min="18" max="18" width="12.28125" style="1" bestFit="1" customWidth="1"/>
    <col min="19" max="20" width="12.140625" style="1" bestFit="1" customWidth="1"/>
    <col min="21" max="21" width="11.7109375" style="1" bestFit="1" customWidth="1"/>
    <col min="22" max="22" width="12.28125" style="1" bestFit="1" customWidth="1"/>
    <col min="23" max="25" width="11.7109375" style="1" bestFit="1" customWidth="1"/>
    <col min="26" max="26" width="11.28125" style="1" bestFit="1" customWidth="1"/>
    <col min="27" max="27" width="12.421875" style="1" bestFit="1" customWidth="1"/>
    <col min="28" max="28" width="11.28125" style="1" bestFit="1" customWidth="1"/>
    <col min="29" max="29" width="12.7109375" style="1" bestFit="1" customWidth="1"/>
    <col min="30" max="30" width="21.8515625" style="1" bestFit="1" customWidth="1"/>
    <col min="31" max="31" width="11.28125" style="1" bestFit="1" customWidth="1"/>
    <col min="32" max="32" width="13.421875" style="1" bestFit="1" customWidth="1"/>
    <col min="33" max="36" width="11.28125" style="1" bestFit="1" customWidth="1"/>
    <col min="37" max="38" width="12.28125" style="1" bestFit="1" customWidth="1"/>
    <col min="39" max="16384" width="9.140625" style="1" customWidth="1"/>
  </cols>
  <sheetData>
    <row r="1" spans="1:2" ht="15.75">
      <c r="A1" s="27" t="s">
        <v>27</v>
      </c>
      <c r="B1" s="22"/>
    </row>
    <row r="2" spans="2:9" s="26" customFormat="1" ht="15">
      <c r="B2" s="25"/>
      <c r="C2" s="25"/>
      <c r="D2" s="25"/>
      <c r="E2" s="25"/>
      <c r="F2" s="25"/>
      <c r="G2" s="25"/>
      <c r="H2" s="25"/>
      <c r="I2" s="25"/>
    </row>
    <row r="3" spans="1:30" ht="15.75">
      <c r="A3" s="12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28" ht="15">
      <c r="A4" s="22"/>
      <c r="B4" s="9">
        <v>2014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9">
        <v>2020</v>
      </c>
      <c r="I4" s="9">
        <v>2021</v>
      </c>
      <c r="J4" s="9">
        <v>2022</v>
      </c>
      <c r="K4" s="9">
        <v>2023</v>
      </c>
      <c r="L4" s="9">
        <v>2024</v>
      </c>
      <c r="M4" s="9">
        <v>2025</v>
      </c>
      <c r="N4" s="9">
        <v>2026</v>
      </c>
      <c r="O4" s="9">
        <v>2027</v>
      </c>
      <c r="P4" s="9">
        <v>2028</v>
      </c>
      <c r="Q4" s="9">
        <v>2029</v>
      </c>
      <c r="R4" s="9">
        <v>2030</v>
      </c>
      <c r="S4" s="9">
        <v>2031</v>
      </c>
      <c r="T4" s="9">
        <v>2032</v>
      </c>
      <c r="U4" s="9">
        <v>2033</v>
      </c>
      <c r="V4" s="9">
        <v>2034</v>
      </c>
      <c r="W4" s="9">
        <v>2035</v>
      </c>
      <c r="X4" s="9">
        <v>2036</v>
      </c>
      <c r="Y4" s="9">
        <v>2037</v>
      </c>
      <c r="Z4" s="9">
        <v>2038</v>
      </c>
      <c r="AA4" s="9">
        <v>2039</v>
      </c>
      <c r="AB4" s="9">
        <v>2040</v>
      </c>
    </row>
    <row r="5" spans="1:30" ht="15">
      <c r="A5" s="16" t="s">
        <v>19</v>
      </c>
      <c r="B5" s="7">
        <f>'[1]CIP BASE'!B22</f>
        <v>10740999.810625644</v>
      </c>
      <c r="C5" s="7">
        <f>'[1]CIP BASE'!C22</f>
        <v>17216182.34937699</v>
      </c>
      <c r="D5" s="7">
        <f>'[1]CIP BASE'!D22</f>
        <v>23327609.738650028</v>
      </c>
      <c r="E5" s="7">
        <f>'[1]CIP BASE'!E22</f>
        <v>8030972.272646994</v>
      </c>
      <c r="F5" s="7">
        <f>'[1]CIP BASE'!F22</f>
        <v>2151137.379255013</v>
      </c>
      <c r="G5" s="23"/>
      <c r="H5" s="25"/>
      <c r="I5" s="25"/>
      <c r="AC5" s="6">
        <f>SUM(B5:AB5)</f>
        <v>61466901.55055466</v>
      </c>
      <c r="AD5" s="22" t="s">
        <v>18</v>
      </c>
    </row>
    <row r="6" spans="1:7" ht="15">
      <c r="A6" s="21"/>
      <c r="B6" s="20"/>
      <c r="C6" s="20"/>
      <c r="D6" s="20"/>
      <c r="E6" s="20"/>
      <c r="F6" s="20"/>
      <c r="G6" s="20"/>
    </row>
    <row r="7" spans="1:9" ht="15">
      <c r="A7" s="18" t="s">
        <v>17</v>
      </c>
      <c r="B7" s="19">
        <f>'[1]bond rates'!$D$3</f>
        <v>0.05</v>
      </c>
      <c r="C7" s="19">
        <f>'[1]bond rates'!$D$3</f>
        <v>0.05</v>
      </c>
      <c r="D7" s="19">
        <f>'[1]bond rates'!$D$3</f>
        <v>0.05</v>
      </c>
      <c r="E7" s="19">
        <f>'[1]bond rates'!$D$3</f>
        <v>0.05</v>
      </c>
      <c r="F7" s="19">
        <f>'[1]bond rates'!$D$3</f>
        <v>0.05</v>
      </c>
      <c r="G7" s="19">
        <f>'[1]bond rates'!$D$3</f>
        <v>0.05</v>
      </c>
      <c r="H7" s="19">
        <f>'[1]bond rates'!$D$3</f>
        <v>0.05</v>
      </c>
      <c r="I7" s="19">
        <f>'[1]bond rates'!$D$3</f>
        <v>0.05</v>
      </c>
    </row>
    <row r="8" spans="1:9" ht="15">
      <c r="A8" s="18" t="s">
        <v>16</v>
      </c>
      <c r="B8" s="17">
        <v>20</v>
      </c>
      <c r="C8" s="17">
        <v>20</v>
      </c>
      <c r="D8" s="17">
        <v>20</v>
      </c>
      <c r="E8" s="17">
        <v>20</v>
      </c>
      <c r="F8" s="17">
        <v>20</v>
      </c>
      <c r="G8" s="17">
        <v>20</v>
      </c>
      <c r="H8" s="17">
        <v>20</v>
      </c>
      <c r="I8" s="17">
        <v>20</v>
      </c>
    </row>
    <row r="10" spans="1:16" ht="15">
      <c r="A10" s="16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8" ht="15">
      <c r="A11" s="14" t="s">
        <v>14</v>
      </c>
      <c r="B11" s="7">
        <f>PMT(B7,B8,B5*-1)</f>
        <v>861885.6138193272</v>
      </c>
      <c r="C11" s="7">
        <f aca="true" t="shared" si="0" ref="C11:U11">B11</f>
        <v>861885.6138193272</v>
      </c>
      <c r="D11" s="7">
        <f t="shared" si="0"/>
        <v>861885.6138193272</v>
      </c>
      <c r="E11" s="7">
        <f t="shared" si="0"/>
        <v>861885.6138193272</v>
      </c>
      <c r="F11" s="7">
        <f t="shared" si="0"/>
        <v>861885.6138193272</v>
      </c>
      <c r="G11" s="7">
        <f t="shared" si="0"/>
        <v>861885.6138193272</v>
      </c>
      <c r="H11" s="7">
        <f t="shared" si="0"/>
        <v>861885.6138193272</v>
      </c>
      <c r="I11" s="7">
        <f t="shared" si="0"/>
        <v>861885.6138193272</v>
      </c>
      <c r="J11" s="7">
        <f t="shared" si="0"/>
        <v>861885.6138193272</v>
      </c>
      <c r="K11" s="7">
        <f t="shared" si="0"/>
        <v>861885.6138193272</v>
      </c>
      <c r="L11" s="7">
        <f t="shared" si="0"/>
        <v>861885.6138193272</v>
      </c>
      <c r="M11" s="7">
        <f t="shared" si="0"/>
        <v>861885.6138193272</v>
      </c>
      <c r="N11" s="7">
        <f t="shared" si="0"/>
        <v>861885.6138193272</v>
      </c>
      <c r="O11" s="7">
        <f t="shared" si="0"/>
        <v>861885.6138193272</v>
      </c>
      <c r="P11" s="7">
        <f t="shared" si="0"/>
        <v>861885.6138193272</v>
      </c>
      <c r="Q11" s="7">
        <f t="shared" si="0"/>
        <v>861885.6138193272</v>
      </c>
      <c r="R11" s="7">
        <f t="shared" si="0"/>
        <v>861885.6138193272</v>
      </c>
      <c r="S11" s="7">
        <f t="shared" si="0"/>
        <v>861885.6138193272</v>
      </c>
      <c r="T11" s="7">
        <f t="shared" si="0"/>
        <v>861885.6138193272</v>
      </c>
      <c r="U11" s="7">
        <f t="shared" si="0"/>
        <v>861885.6138193272</v>
      </c>
      <c r="V11" s="7"/>
      <c r="W11" s="7"/>
      <c r="X11" s="7"/>
      <c r="Y11" s="7"/>
      <c r="Z11" s="7"/>
      <c r="AA11" s="7"/>
      <c r="AB11" s="7"/>
    </row>
    <row r="12" spans="1:28" ht="15">
      <c r="A12" s="14" t="s">
        <v>13</v>
      </c>
      <c r="C12" s="7">
        <f>PMT(C7,C8,C5*-1)</f>
        <v>1381471.013260724</v>
      </c>
      <c r="D12" s="7">
        <f aca="true" t="shared" si="1" ref="D12:V12">C12</f>
        <v>1381471.013260724</v>
      </c>
      <c r="E12" s="7">
        <f t="shared" si="1"/>
        <v>1381471.013260724</v>
      </c>
      <c r="F12" s="7">
        <f t="shared" si="1"/>
        <v>1381471.013260724</v>
      </c>
      <c r="G12" s="7">
        <f t="shared" si="1"/>
        <v>1381471.013260724</v>
      </c>
      <c r="H12" s="7">
        <f t="shared" si="1"/>
        <v>1381471.013260724</v>
      </c>
      <c r="I12" s="7">
        <f t="shared" si="1"/>
        <v>1381471.013260724</v>
      </c>
      <c r="J12" s="7">
        <f t="shared" si="1"/>
        <v>1381471.013260724</v>
      </c>
      <c r="K12" s="7">
        <f t="shared" si="1"/>
        <v>1381471.013260724</v>
      </c>
      <c r="L12" s="7">
        <f t="shared" si="1"/>
        <v>1381471.013260724</v>
      </c>
      <c r="M12" s="7">
        <f t="shared" si="1"/>
        <v>1381471.013260724</v>
      </c>
      <c r="N12" s="7">
        <f t="shared" si="1"/>
        <v>1381471.013260724</v>
      </c>
      <c r="O12" s="7">
        <f t="shared" si="1"/>
        <v>1381471.013260724</v>
      </c>
      <c r="P12" s="7">
        <f t="shared" si="1"/>
        <v>1381471.013260724</v>
      </c>
      <c r="Q12" s="7">
        <f t="shared" si="1"/>
        <v>1381471.013260724</v>
      </c>
      <c r="R12" s="7">
        <f t="shared" si="1"/>
        <v>1381471.013260724</v>
      </c>
      <c r="S12" s="7">
        <f t="shared" si="1"/>
        <v>1381471.013260724</v>
      </c>
      <c r="T12" s="7">
        <f t="shared" si="1"/>
        <v>1381471.013260724</v>
      </c>
      <c r="U12" s="7">
        <f t="shared" si="1"/>
        <v>1381471.013260724</v>
      </c>
      <c r="V12" s="7">
        <f t="shared" si="1"/>
        <v>1381471.013260724</v>
      </c>
      <c r="W12" s="7"/>
      <c r="X12" s="7"/>
      <c r="Y12" s="7"/>
      <c r="Z12" s="7"/>
      <c r="AA12" s="7"/>
      <c r="AB12" s="7"/>
    </row>
    <row r="13" spans="1:28" ht="15">
      <c r="A13" s="14" t="s">
        <v>12</v>
      </c>
      <c r="D13" s="7">
        <f>PMT(D7,D8,D5*-1)</f>
        <v>1871867.7584040444</v>
      </c>
      <c r="E13" s="7">
        <f aca="true" t="shared" si="2" ref="E13:W13">D13</f>
        <v>1871867.7584040444</v>
      </c>
      <c r="F13" s="7">
        <f t="shared" si="2"/>
        <v>1871867.7584040444</v>
      </c>
      <c r="G13" s="7">
        <f t="shared" si="2"/>
        <v>1871867.7584040444</v>
      </c>
      <c r="H13" s="7">
        <f t="shared" si="2"/>
        <v>1871867.7584040444</v>
      </c>
      <c r="I13" s="7">
        <f t="shared" si="2"/>
        <v>1871867.7584040444</v>
      </c>
      <c r="J13" s="7">
        <f t="shared" si="2"/>
        <v>1871867.7584040444</v>
      </c>
      <c r="K13" s="7">
        <f t="shared" si="2"/>
        <v>1871867.7584040444</v>
      </c>
      <c r="L13" s="7">
        <f t="shared" si="2"/>
        <v>1871867.7584040444</v>
      </c>
      <c r="M13" s="7">
        <f t="shared" si="2"/>
        <v>1871867.7584040444</v>
      </c>
      <c r="N13" s="7">
        <f t="shared" si="2"/>
        <v>1871867.7584040444</v>
      </c>
      <c r="O13" s="7">
        <f t="shared" si="2"/>
        <v>1871867.7584040444</v>
      </c>
      <c r="P13" s="7">
        <f t="shared" si="2"/>
        <v>1871867.7584040444</v>
      </c>
      <c r="Q13" s="7">
        <f t="shared" si="2"/>
        <v>1871867.7584040444</v>
      </c>
      <c r="R13" s="7">
        <f t="shared" si="2"/>
        <v>1871867.7584040444</v>
      </c>
      <c r="S13" s="7">
        <f t="shared" si="2"/>
        <v>1871867.7584040444</v>
      </c>
      <c r="T13" s="7">
        <f t="shared" si="2"/>
        <v>1871867.7584040444</v>
      </c>
      <c r="U13" s="7">
        <f t="shared" si="2"/>
        <v>1871867.7584040444</v>
      </c>
      <c r="V13" s="7">
        <f t="shared" si="2"/>
        <v>1871867.7584040444</v>
      </c>
      <c r="W13" s="7">
        <f t="shared" si="2"/>
        <v>1871867.7584040444</v>
      </c>
      <c r="X13" s="7"/>
      <c r="Y13" s="7"/>
      <c r="Z13" s="7"/>
      <c r="AA13" s="7"/>
      <c r="AB13" s="7"/>
    </row>
    <row r="14" spans="1:28" ht="15">
      <c r="A14" s="14" t="s">
        <v>11</v>
      </c>
      <c r="E14" s="7">
        <f>PMT(E7,E8,E5*-1)</f>
        <v>644425.9928139008</v>
      </c>
      <c r="F14" s="7">
        <f aca="true" t="shared" si="3" ref="F14:X14">E14</f>
        <v>644425.9928139008</v>
      </c>
      <c r="G14" s="7">
        <f t="shared" si="3"/>
        <v>644425.9928139008</v>
      </c>
      <c r="H14" s="7">
        <f t="shared" si="3"/>
        <v>644425.9928139008</v>
      </c>
      <c r="I14" s="7">
        <f t="shared" si="3"/>
        <v>644425.9928139008</v>
      </c>
      <c r="J14" s="7">
        <f t="shared" si="3"/>
        <v>644425.9928139008</v>
      </c>
      <c r="K14" s="7">
        <f t="shared" si="3"/>
        <v>644425.9928139008</v>
      </c>
      <c r="L14" s="7">
        <f t="shared" si="3"/>
        <v>644425.9928139008</v>
      </c>
      <c r="M14" s="7">
        <f t="shared" si="3"/>
        <v>644425.9928139008</v>
      </c>
      <c r="N14" s="7">
        <f t="shared" si="3"/>
        <v>644425.9928139008</v>
      </c>
      <c r="O14" s="7">
        <f t="shared" si="3"/>
        <v>644425.9928139008</v>
      </c>
      <c r="P14" s="7">
        <f t="shared" si="3"/>
        <v>644425.9928139008</v>
      </c>
      <c r="Q14" s="7">
        <f t="shared" si="3"/>
        <v>644425.9928139008</v>
      </c>
      <c r="R14" s="7">
        <f t="shared" si="3"/>
        <v>644425.9928139008</v>
      </c>
      <c r="S14" s="7">
        <f t="shared" si="3"/>
        <v>644425.9928139008</v>
      </c>
      <c r="T14" s="7">
        <f t="shared" si="3"/>
        <v>644425.9928139008</v>
      </c>
      <c r="U14" s="7">
        <f t="shared" si="3"/>
        <v>644425.9928139008</v>
      </c>
      <c r="V14" s="7">
        <f t="shared" si="3"/>
        <v>644425.9928139008</v>
      </c>
      <c r="W14" s="7">
        <f t="shared" si="3"/>
        <v>644425.9928139008</v>
      </c>
      <c r="X14" s="7">
        <f t="shared" si="3"/>
        <v>644425.9928139008</v>
      </c>
      <c r="Y14" s="7"/>
      <c r="Z14" s="7"/>
      <c r="AA14" s="7"/>
      <c r="AB14" s="7"/>
    </row>
    <row r="15" spans="1:28" ht="15">
      <c r="A15" s="14" t="s">
        <v>10</v>
      </c>
      <c r="F15" s="7">
        <f>PMT(F7,F8,F5*-1)</f>
        <v>172612.82871402559</v>
      </c>
      <c r="G15" s="7">
        <f aca="true" t="shared" si="4" ref="G15:Y15">F15</f>
        <v>172612.82871402559</v>
      </c>
      <c r="H15" s="7">
        <f t="shared" si="4"/>
        <v>172612.82871402559</v>
      </c>
      <c r="I15" s="7">
        <f t="shared" si="4"/>
        <v>172612.82871402559</v>
      </c>
      <c r="J15" s="7">
        <f t="shared" si="4"/>
        <v>172612.82871402559</v>
      </c>
      <c r="K15" s="7">
        <f t="shared" si="4"/>
        <v>172612.82871402559</v>
      </c>
      <c r="L15" s="7">
        <f t="shared" si="4"/>
        <v>172612.82871402559</v>
      </c>
      <c r="M15" s="7">
        <f t="shared" si="4"/>
        <v>172612.82871402559</v>
      </c>
      <c r="N15" s="7">
        <f t="shared" si="4"/>
        <v>172612.82871402559</v>
      </c>
      <c r="O15" s="7">
        <f t="shared" si="4"/>
        <v>172612.82871402559</v>
      </c>
      <c r="P15" s="7">
        <f t="shared" si="4"/>
        <v>172612.82871402559</v>
      </c>
      <c r="Q15" s="7">
        <f t="shared" si="4"/>
        <v>172612.82871402559</v>
      </c>
      <c r="R15" s="7">
        <f t="shared" si="4"/>
        <v>172612.82871402559</v>
      </c>
      <c r="S15" s="7">
        <f t="shared" si="4"/>
        <v>172612.82871402559</v>
      </c>
      <c r="T15" s="7">
        <f t="shared" si="4"/>
        <v>172612.82871402559</v>
      </c>
      <c r="U15" s="7">
        <f t="shared" si="4"/>
        <v>172612.82871402559</v>
      </c>
      <c r="V15" s="7">
        <f t="shared" si="4"/>
        <v>172612.82871402559</v>
      </c>
      <c r="W15" s="7">
        <f t="shared" si="4"/>
        <v>172612.82871402559</v>
      </c>
      <c r="X15" s="7">
        <f t="shared" si="4"/>
        <v>172612.82871402559</v>
      </c>
      <c r="Y15" s="7">
        <f t="shared" si="4"/>
        <v>172612.82871402559</v>
      </c>
      <c r="Z15" s="7"/>
      <c r="AA15" s="7"/>
      <c r="AB15" s="7"/>
    </row>
    <row r="16" spans="1:30" ht="15">
      <c r="A16" s="14" t="s">
        <v>7</v>
      </c>
      <c r="B16" s="7">
        <f aca="true" t="shared" si="5" ref="B16:AB16">SUM(B10:B15)</f>
        <v>861885.6138193272</v>
      </c>
      <c r="C16" s="7">
        <f t="shared" si="5"/>
        <v>2243356.627080051</v>
      </c>
      <c r="D16" s="7">
        <f t="shared" si="5"/>
        <v>4115224.3854840957</v>
      </c>
      <c r="E16" s="7">
        <f t="shared" si="5"/>
        <v>4759650.378297997</v>
      </c>
      <c r="F16" s="7">
        <f t="shared" si="5"/>
        <v>4932263.207012022</v>
      </c>
      <c r="G16" s="7">
        <f t="shared" si="5"/>
        <v>4932263.207012022</v>
      </c>
      <c r="H16" s="7">
        <f t="shared" si="5"/>
        <v>4932263.207012022</v>
      </c>
      <c r="I16" s="7">
        <f t="shared" si="5"/>
        <v>4932263.207012022</v>
      </c>
      <c r="J16" s="7">
        <f t="shared" si="5"/>
        <v>4932263.207012022</v>
      </c>
      <c r="K16" s="7">
        <f t="shared" si="5"/>
        <v>4932263.207012022</v>
      </c>
      <c r="L16" s="7">
        <f t="shared" si="5"/>
        <v>4932263.207012022</v>
      </c>
      <c r="M16" s="7">
        <f t="shared" si="5"/>
        <v>4932263.207012022</v>
      </c>
      <c r="N16" s="7">
        <f t="shared" si="5"/>
        <v>4932263.207012022</v>
      </c>
      <c r="O16" s="7">
        <f t="shared" si="5"/>
        <v>4932263.207012022</v>
      </c>
      <c r="P16" s="7">
        <f t="shared" si="5"/>
        <v>4932263.207012022</v>
      </c>
      <c r="Q16" s="7">
        <f t="shared" si="5"/>
        <v>4932263.207012022</v>
      </c>
      <c r="R16" s="7">
        <f t="shared" si="5"/>
        <v>4932263.207012022</v>
      </c>
      <c r="S16" s="7">
        <f t="shared" si="5"/>
        <v>4932263.207012022</v>
      </c>
      <c r="T16" s="7">
        <f t="shared" si="5"/>
        <v>4932263.207012022</v>
      </c>
      <c r="U16" s="7">
        <f t="shared" si="5"/>
        <v>4932263.207012022</v>
      </c>
      <c r="V16" s="7">
        <f t="shared" si="5"/>
        <v>4070377.593192695</v>
      </c>
      <c r="W16" s="7">
        <f t="shared" si="5"/>
        <v>2688906.579931971</v>
      </c>
      <c r="X16" s="7">
        <f t="shared" si="5"/>
        <v>817038.8215279264</v>
      </c>
      <c r="Y16" s="7">
        <f t="shared" si="5"/>
        <v>172612.82871402559</v>
      </c>
      <c r="Z16" s="7">
        <f t="shared" si="5"/>
        <v>0</v>
      </c>
      <c r="AA16" s="7">
        <f t="shared" si="5"/>
        <v>0</v>
      </c>
      <c r="AB16" s="7">
        <f t="shared" si="5"/>
        <v>0</v>
      </c>
      <c r="AC16" s="6">
        <f>SUM(B16:AB16)</f>
        <v>98645264.14024046</v>
      </c>
      <c r="AD16" s="2" t="s">
        <v>2</v>
      </c>
    </row>
    <row r="18" spans="1:28" ht="15">
      <c r="A18" s="14" t="s">
        <v>6</v>
      </c>
      <c r="B18" s="15">
        <f>'[1]CIP BASE'!B4</f>
        <v>813000</v>
      </c>
      <c r="C18" s="15">
        <f>'[1]CIP BASE'!C4</f>
        <v>823500</v>
      </c>
      <c r="D18" s="15">
        <f>'[1]CIP BASE'!D4</f>
        <v>833900</v>
      </c>
      <c r="E18" s="15">
        <f>'[1]CIP BASE'!E4</f>
        <v>849700</v>
      </c>
      <c r="F18" s="15">
        <f>'[1]CIP BASE'!F4</f>
        <v>865300</v>
      </c>
      <c r="G18" s="15">
        <f>'[1]CIP BASE'!G4</f>
        <v>883400</v>
      </c>
      <c r="H18" s="15">
        <f>'[1]CIP BASE'!H4</f>
        <v>892600</v>
      </c>
      <c r="I18" s="15">
        <f>'[1]CIP BASE'!I4</f>
        <v>901500</v>
      </c>
      <c r="J18" s="15">
        <f>'[1]CIP BASE'!J4</f>
        <v>905500</v>
      </c>
      <c r="K18" s="15">
        <f>'[1]CIP BASE'!K4</f>
        <v>907500</v>
      </c>
      <c r="L18" s="15">
        <f>'[1]CIP BASE'!L4</f>
        <v>905900</v>
      </c>
      <c r="M18" s="15">
        <f>'[1]CIP BASE'!M4</f>
        <v>899200</v>
      </c>
      <c r="N18" s="15">
        <f>'[1]CIP BASE'!N4</f>
        <v>891900</v>
      </c>
      <c r="O18" s="15">
        <f>'[1]CIP BASE'!O4</f>
        <v>879700</v>
      </c>
      <c r="P18" s="15">
        <f>'[1]CIP BASE'!P4</f>
        <v>867000</v>
      </c>
      <c r="Q18" s="15">
        <f>'[1]CIP BASE'!Q4</f>
        <v>853700</v>
      </c>
      <c r="R18" s="15">
        <f>'[1]CIP BASE'!R4</f>
        <v>839900</v>
      </c>
      <c r="S18" s="15">
        <f>'[1]CIP BASE'!S4</f>
        <v>819600</v>
      </c>
      <c r="T18" s="15">
        <f>'[1]CIP BASE'!T4</f>
        <v>832200</v>
      </c>
      <c r="U18" s="15">
        <f>'[1]CIP BASE'!U4</f>
        <v>844900</v>
      </c>
      <c r="V18" s="15">
        <f>'[1]CIP BASE'!V4</f>
        <v>857700</v>
      </c>
      <c r="W18" s="15">
        <f>'[1]CIP BASE'!W4</f>
        <v>870800</v>
      </c>
      <c r="X18" s="15">
        <f>'[1]CIP BASE'!X4</f>
        <v>884000</v>
      </c>
      <c r="Y18" s="15">
        <f>'[1]CIP BASE'!Y4</f>
        <v>897500</v>
      </c>
      <c r="Z18" s="15">
        <f>'[1]CIP BASE'!Z4</f>
        <v>911200</v>
      </c>
      <c r="AA18" s="15">
        <f>'[1]CIP BASE'!AA4</f>
        <v>925000</v>
      </c>
      <c r="AB18" s="15">
        <f>'[1]CIP BASE'!AB4</f>
        <v>939100</v>
      </c>
    </row>
    <row r="19" spans="1:30" ht="15">
      <c r="A19" s="14" t="s">
        <v>5</v>
      </c>
      <c r="B19" s="13">
        <f aca="true" t="shared" si="6" ref="B19:AB19">B16/B18</f>
        <v>1.0601299062968355</v>
      </c>
      <c r="C19" s="13">
        <f t="shared" si="6"/>
        <v>2.7241731962113556</v>
      </c>
      <c r="D19" s="13">
        <f t="shared" si="6"/>
        <v>4.934913521386372</v>
      </c>
      <c r="E19" s="13">
        <f t="shared" si="6"/>
        <v>5.601565703540069</v>
      </c>
      <c r="F19" s="13">
        <f t="shared" si="6"/>
        <v>5.700061489670659</v>
      </c>
      <c r="G19" s="13">
        <f t="shared" si="6"/>
        <v>5.583272817536814</v>
      </c>
      <c r="H19" s="13">
        <f t="shared" si="6"/>
        <v>5.525726200999352</v>
      </c>
      <c r="I19" s="13">
        <f t="shared" si="6"/>
        <v>5.471173829186935</v>
      </c>
      <c r="J19" s="13">
        <f t="shared" si="6"/>
        <v>5.447005198246297</v>
      </c>
      <c r="K19" s="13">
        <f t="shared" si="6"/>
        <v>5.435000779076608</v>
      </c>
      <c r="L19" s="13">
        <f t="shared" si="6"/>
        <v>5.444600073972869</v>
      </c>
      <c r="M19" s="13">
        <f t="shared" si="6"/>
        <v>5.485168157264259</v>
      </c>
      <c r="N19" s="13">
        <f t="shared" si="6"/>
        <v>5.530063019410273</v>
      </c>
      <c r="O19" s="13">
        <f t="shared" si="6"/>
        <v>5.6067559474957624</v>
      </c>
      <c r="P19" s="13">
        <f t="shared" si="6"/>
        <v>5.688884898514443</v>
      </c>
      <c r="Q19" s="13">
        <f t="shared" si="6"/>
        <v>5.7775134204193765</v>
      </c>
      <c r="R19" s="13">
        <f t="shared" si="6"/>
        <v>5.872441013230173</v>
      </c>
      <c r="S19" s="13">
        <f t="shared" si="6"/>
        <v>6.017890686935117</v>
      </c>
      <c r="T19" s="13">
        <f t="shared" si="6"/>
        <v>5.926776264133648</v>
      </c>
      <c r="U19" s="13">
        <f t="shared" si="6"/>
        <v>5.837688728857879</v>
      </c>
      <c r="V19" s="13">
        <f t="shared" si="6"/>
        <v>4.7456891607703104</v>
      </c>
      <c r="W19" s="13">
        <f t="shared" si="6"/>
        <v>3.0878578088332236</v>
      </c>
      <c r="X19" s="13">
        <f t="shared" si="6"/>
        <v>0.9242520605519529</v>
      </c>
      <c r="Y19" s="13">
        <f t="shared" si="6"/>
        <v>0.19232627154766083</v>
      </c>
      <c r="Z19" s="13">
        <f t="shared" si="6"/>
        <v>0</v>
      </c>
      <c r="AA19" s="13">
        <f t="shared" si="6"/>
        <v>0</v>
      </c>
      <c r="AB19" s="13">
        <f t="shared" si="6"/>
        <v>0</v>
      </c>
      <c r="AC19" s="3">
        <f>AVERAGE(B19:AB19)</f>
        <v>4.208182598299565</v>
      </c>
      <c r="AD19" s="2" t="s">
        <v>0</v>
      </c>
    </row>
    <row r="21" spans="1:30" ht="15.75">
      <c r="A21" s="12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28" ht="15">
      <c r="A22" s="22"/>
      <c r="B22" s="9">
        <v>2014</v>
      </c>
      <c r="C22" s="9">
        <v>2015</v>
      </c>
      <c r="D22" s="9">
        <v>2016</v>
      </c>
      <c r="E22" s="9">
        <v>2017</v>
      </c>
      <c r="F22" s="9">
        <v>2018</v>
      </c>
      <c r="G22" s="9">
        <v>2019</v>
      </c>
      <c r="H22" s="9">
        <v>2020</v>
      </c>
      <c r="I22" s="9">
        <v>2021</v>
      </c>
      <c r="J22" s="9">
        <v>2022</v>
      </c>
      <c r="K22" s="9">
        <v>2023</v>
      </c>
      <c r="L22" s="9">
        <v>2024</v>
      </c>
      <c r="M22" s="9">
        <v>2025</v>
      </c>
      <c r="N22" s="9">
        <v>2026</v>
      </c>
      <c r="O22" s="9">
        <v>2027</v>
      </c>
      <c r="P22" s="9">
        <v>2028</v>
      </c>
      <c r="Q22" s="9">
        <v>2029</v>
      </c>
      <c r="R22" s="9">
        <v>2030</v>
      </c>
      <c r="S22" s="9">
        <v>2031</v>
      </c>
      <c r="T22" s="9">
        <v>2032</v>
      </c>
      <c r="U22" s="9">
        <v>2033</v>
      </c>
      <c r="V22" s="9">
        <v>2034</v>
      </c>
      <c r="W22" s="9">
        <v>2035</v>
      </c>
      <c r="X22" s="9">
        <v>2036</v>
      </c>
      <c r="Y22" s="9">
        <v>2037</v>
      </c>
      <c r="Z22" s="9">
        <v>2038</v>
      </c>
      <c r="AA22" s="9">
        <v>2039</v>
      </c>
      <c r="AB22" s="9">
        <v>2040</v>
      </c>
    </row>
    <row r="23" spans="1:30" ht="15">
      <c r="A23" s="16" t="s">
        <v>19</v>
      </c>
      <c r="B23" s="7">
        <f>'[1]CIP BASE'!B72</f>
        <v>249032.79523522698</v>
      </c>
      <c r="C23" s="7">
        <f>'[1]CIP BASE'!C72</f>
        <v>1793701.4511610542</v>
      </c>
      <c r="D23" s="7">
        <f>'[1]CIP BASE'!D72</f>
        <v>26855558.12547348</v>
      </c>
      <c r="E23" s="7">
        <f>'[1]CIP BASE'!E72</f>
        <v>3665776.5859535825</v>
      </c>
      <c r="F23" s="7">
        <f>'[1]CIP BASE'!F72</f>
        <v>11794709.639548589</v>
      </c>
      <c r="G23" s="7">
        <f>'[1]CIP BASE'!G72</f>
        <v>30414698.287560806</v>
      </c>
      <c r="H23" s="7">
        <f>'[1]CIP BASE'!H72</f>
        <v>25150185.539760783</v>
      </c>
      <c r="I23" s="7">
        <f>'[1]CIP BASE'!I72</f>
        <v>194469.25586160825</v>
      </c>
      <c r="J23" s="7"/>
      <c r="AC23" s="6">
        <f>SUM(B23:AB23)</f>
        <v>100118131.68055514</v>
      </c>
      <c r="AD23" s="22" t="s">
        <v>18</v>
      </c>
    </row>
    <row r="24" spans="1:2" ht="15">
      <c r="A24" s="21"/>
      <c r="B24" s="1" t="s">
        <v>23</v>
      </c>
    </row>
    <row r="25" spans="1:10" ht="15">
      <c r="A25" s="18" t="s">
        <v>17</v>
      </c>
      <c r="B25" s="19">
        <f>'[1]bond rates'!$D$3</f>
        <v>0.05</v>
      </c>
      <c r="C25" s="19">
        <f>'[1]bond rates'!$D$3</f>
        <v>0.05</v>
      </c>
      <c r="D25" s="19">
        <f>'[1]bond rates'!$D$3</f>
        <v>0.05</v>
      </c>
      <c r="E25" s="19">
        <f>'[1]bond rates'!$D$3</f>
        <v>0.05</v>
      </c>
      <c r="F25" s="19">
        <f>'[1]bond rates'!$D$3</f>
        <v>0.05</v>
      </c>
      <c r="G25" s="19">
        <f>'[1]bond rates'!$D$3</f>
        <v>0.05</v>
      </c>
      <c r="H25" s="19">
        <f>'[1]bond rates'!$D$3</f>
        <v>0.05</v>
      </c>
      <c r="I25" s="19">
        <f>'[1]bond rates'!$D$3</f>
        <v>0.05</v>
      </c>
      <c r="J25" s="19"/>
    </row>
    <row r="26" spans="1:10" ht="15">
      <c r="A26" s="18" t="s">
        <v>16</v>
      </c>
      <c r="B26" s="17">
        <v>20</v>
      </c>
      <c r="C26" s="17">
        <v>20</v>
      </c>
      <c r="D26" s="17">
        <v>20</v>
      </c>
      <c r="E26" s="17">
        <v>20</v>
      </c>
      <c r="F26" s="17">
        <v>20</v>
      </c>
      <c r="G26" s="17">
        <v>20</v>
      </c>
      <c r="H26" s="17">
        <v>20</v>
      </c>
      <c r="I26" s="17">
        <v>20</v>
      </c>
      <c r="J26" s="17"/>
    </row>
    <row r="28" spans="1:16" ht="15">
      <c r="A28" s="16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21" ht="15">
      <c r="A29" s="14" t="s">
        <v>14</v>
      </c>
      <c r="B29" s="7">
        <f>PMT(B25,B26,B23*-1)</f>
        <v>19983.03578500428</v>
      </c>
      <c r="C29" s="7">
        <f aca="true" t="shared" si="7" ref="C29:U29">B29</f>
        <v>19983.03578500428</v>
      </c>
      <c r="D29" s="7">
        <f t="shared" si="7"/>
        <v>19983.03578500428</v>
      </c>
      <c r="E29" s="7">
        <f t="shared" si="7"/>
        <v>19983.03578500428</v>
      </c>
      <c r="F29" s="7">
        <f t="shared" si="7"/>
        <v>19983.03578500428</v>
      </c>
      <c r="G29" s="7">
        <f t="shared" si="7"/>
        <v>19983.03578500428</v>
      </c>
      <c r="H29" s="7">
        <f t="shared" si="7"/>
        <v>19983.03578500428</v>
      </c>
      <c r="I29" s="7">
        <f t="shared" si="7"/>
        <v>19983.03578500428</v>
      </c>
      <c r="J29" s="7">
        <f t="shared" si="7"/>
        <v>19983.03578500428</v>
      </c>
      <c r="K29" s="7">
        <f t="shared" si="7"/>
        <v>19983.03578500428</v>
      </c>
      <c r="L29" s="7">
        <f t="shared" si="7"/>
        <v>19983.03578500428</v>
      </c>
      <c r="M29" s="7">
        <f t="shared" si="7"/>
        <v>19983.03578500428</v>
      </c>
      <c r="N29" s="7">
        <f t="shared" si="7"/>
        <v>19983.03578500428</v>
      </c>
      <c r="O29" s="7">
        <f t="shared" si="7"/>
        <v>19983.03578500428</v>
      </c>
      <c r="P29" s="7">
        <f t="shared" si="7"/>
        <v>19983.03578500428</v>
      </c>
      <c r="Q29" s="7">
        <f t="shared" si="7"/>
        <v>19983.03578500428</v>
      </c>
      <c r="R29" s="7">
        <f t="shared" si="7"/>
        <v>19983.03578500428</v>
      </c>
      <c r="S29" s="7">
        <f t="shared" si="7"/>
        <v>19983.03578500428</v>
      </c>
      <c r="T29" s="7">
        <f t="shared" si="7"/>
        <v>19983.03578500428</v>
      </c>
      <c r="U29" s="7">
        <f t="shared" si="7"/>
        <v>19983.03578500428</v>
      </c>
    </row>
    <row r="30" spans="1:28" ht="15">
      <c r="A30" s="14" t="s">
        <v>13</v>
      </c>
      <c r="C30" s="7">
        <f>PMT(C25,C26,C23*-1)</f>
        <v>143931.24508886042</v>
      </c>
      <c r="D30" s="7">
        <f aca="true" t="shared" si="8" ref="D30:V30">C30</f>
        <v>143931.24508886042</v>
      </c>
      <c r="E30" s="7">
        <f t="shared" si="8"/>
        <v>143931.24508886042</v>
      </c>
      <c r="F30" s="7">
        <f t="shared" si="8"/>
        <v>143931.24508886042</v>
      </c>
      <c r="G30" s="7">
        <f t="shared" si="8"/>
        <v>143931.24508886042</v>
      </c>
      <c r="H30" s="7">
        <f t="shared" si="8"/>
        <v>143931.24508886042</v>
      </c>
      <c r="I30" s="7">
        <f t="shared" si="8"/>
        <v>143931.24508886042</v>
      </c>
      <c r="J30" s="7">
        <f t="shared" si="8"/>
        <v>143931.24508886042</v>
      </c>
      <c r="K30" s="7">
        <f t="shared" si="8"/>
        <v>143931.24508886042</v>
      </c>
      <c r="L30" s="7">
        <f t="shared" si="8"/>
        <v>143931.24508886042</v>
      </c>
      <c r="M30" s="7">
        <f t="shared" si="8"/>
        <v>143931.24508886042</v>
      </c>
      <c r="N30" s="7">
        <f t="shared" si="8"/>
        <v>143931.24508886042</v>
      </c>
      <c r="O30" s="7">
        <f t="shared" si="8"/>
        <v>143931.24508886042</v>
      </c>
      <c r="P30" s="7">
        <f t="shared" si="8"/>
        <v>143931.24508886042</v>
      </c>
      <c r="Q30" s="7">
        <f t="shared" si="8"/>
        <v>143931.24508886042</v>
      </c>
      <c r="R30" s="7">
        <f t="shared" si="8"/>
        <v>143931.24508886042</v>
      </c>
      <c r="S30" s="7">
        <f t="shared" si="8"/>
        <v>143931.24508886042</v>
      </c>
      <c r="T30" s="7">
        <f t="shared" si="8"/>
        <v>143931.24508886042</v>
      </c>
      <c r="U30" s="7">
        <f t="shared" si="8"/>
        <v>143931.24508886042</v>
      </c>
      <c r="V30" s="7">
        <f t="shared" si="8"/>
        <v>143931.24508886042</v>
      </c>
      <c r="W30" s="7"/>
      <c r="X30" s="7"/>
      <c r="Y30" s="7"/>
      <c r="Z30" s="7"/>
      <c r="AA30" s="7"/>
      <c r="AB30" s="7"/>
    </row>
    <row r="31" spans="1:28" ht="15">
      <c r="A31" s="14" t="s">
        <v>12</v>
      </c>
      <c r="D31" s="7">
        <f>PMT(D25,D26,D23*-1)</f>
        <v>2154959.4644379844</v>
      </c>
      <c r="E31" s="7">
        <f aca="true" t="shared" si="9" ref="E31:W31">D31</f>
        <v>2154959.4644379844</v>
      </c>
      <c r="F31" s="7">
        <f t="shared" si="9"/>
        <v>2154959.4644379844</v>
      </c>
      <c r="G31" s="7">
        <f t="shared" si="9"/>
        <v>2154959.4644379844</v>
      </c>
      <c r="H31" s="7">
        <f t="shared" si="9"/>
        <v>2154959.4644379844</v>
      </c>
      <c r="I31" s="7">
        <f t="shared" si="9"/>
        <v>2154959.4644379844</v>
      </c>
      <c r="J31" s="7">
        <f t="shared" si="9"/>
        <v>2154959.4644379844</v>
      </c>
      <c r="K31" s="7">
        <f t="shared" si="9"/>
        <v>2154959.4644379844</v>
      </c>
      <c r="L31" s="7">
        <f t="shared" si="9"/>
        <v>2154959.4644379844</v>
      </c>
      <c r="M31" s="7">
        <f t="shared" si="9"/>
        <v>2154959.4644379844</v>
      </c>
      <c r="N31" s="7">
        <f t="shared" si="9"/>
        <v>2154959.4644379844</v>
      </c>
      <c r="O31" s="7">
        <f t="shared" si="9"/>
        <v>2154959.4644379844</v>
      </c>
      <c r="P31" s="7">
        <f t="shared" si="9"/>
        <v>2154959.4644379844</v>
      </c>
      <c r="Q31" s="7">
        <f t="shared" si="9"/>
        <v>2154959.4644379844</v>
      </c>
      <c r="R31" s="7">
        <f t="shared" si="9"/>
        <v>2154959.4644379844</v>
      </c>
      <c r="S31" s="7">
        <f t="shared" si="9"/>
        <v>2154959.4644379844</v>
      </c>
      <c r="T31" s="7">
        <f t="shared" si="9"/>
        <v>2154959.4644379844</v>
      </c>
      <c r="U31" s="7">
        <f t="shared" si="9"/>
        <v>2154959.4644379844</v>
      </c>
      <c r="V31" s="7">
        <f t="shared" si="9"/>
        <v>2154959.4644379844</v>
      </c>
      <c r="W31" s="7">
        <f t="shared" si="9"/>
        <v>2154959.4644379844</v>
      </c>
      <c r="X31" s="7"/>
      <c r="Y31" s="7"/>
      <c r="Z31" s="7"/>
      <c r="AA31" s="7"/>
      <c r="AB31" s="7"/>
    </row>
    <row r="32" spans="1:28" ht="15">
      <c r="A32" s="14" t="s">
        <v>11</v>
      </c>
      <c r="E32" s="7">
        <f>PMT(E25,E26,E23*-1)</f>
        <v>294151.3973199751</v>
      </c>
      <c r="F32" s="7">
        <f aca="true" t="shared" si="10" ref="F32:X32">E32</f>
        <v>294151.3973199751</v>
      </c>
      <c r="G32" s="7">
        <f t="shared" si="10"/>
        <v>294151.3973199751</v>
      </c>
      <c r="H32" s="7">
        <f t="shared" si="10"/>
        <v>294151.3973199751</v>
      </c>
      <c r="I32" s="7">
        <f t="shared" si="10"/>
        <v>294151.3973199751</v>
      </c>
      <c r="J32" s="7">
        <f t="shared" si="10"/>
        <v>294151.3973199751</v>
      </c>
      <c r="K32" s="7">
        <f t="shared" si="10"/>
        <v>294151.3973199751</v>
      </c>
      <c r="L32" s="7">
        <f t="shared" si="10"/>
        <v>294151.3973199751</v>
      </c>
      <c r="M32" s="7">
        <f t="shared" si="10"/>
        <v>294151.3973199751</v>
      </c>
      <c r="N32" s="7">
        <f t="shared" si="10"/>
        <v>294151.3973199751</v>
      </c>
      <c r="O32" s="7">
        <f t="shared" si="10"/>
        <v>294151.3973199751</v>
      </c>
      <c r="P32" s="7">
        <f t="shared" si="10"/>
        <v>294151.3973199751</v>
      </c>
      <c r="Q32" s="7">
        <f t="shared" si="10"/>
        <v>294151.3973199751</v>
      </c>
      <c r="R32" s="7">
        <f t="shared" si="10"/>
        <v>294151.3973199751</v>
      </c>
      <c r="S32" s="7">
        <f t="shared" si="10"/>
        <v>294151.3973199751</v>
      </c>
      <c r="T32" s="7">
        <f t="shared" si="10"/>
        <v>294151.3973199751</v>
      </c>
      <c r="U32" s="7">
        <f t="shared" si="10"/>
        <v>294151.3973199751</v>
      </c>
      <c r="V32" s="7">
        <f t="shared" si="10"/>
        <v>294151.3973199751</v>
      </c>
      <c r="W32" s="7">
        <f t="shared" si="10"/>
        <v>294151.3973199751</v>
      </c>
      <c r="X32" s="7">
        <f t="shared" si="10"/>
        <v>294151.3973199751</v>
      </c>
      <c r="Y32" s="7"/>
      <c r="Z32" s="7"/>
      <c r="AA32" s="7"/>
      <c r="AB32" s="7"/>
    </row>
    <row r="33" spans="1:28" ht="15">
      <c r="A33" s="14" t="s">
        <v>10</v>
      </c>
      <c r="F33" s="7">
        <f>PMT(F25,F26,F23*-1)</f>
        <v>946438.016640365</v>
      </c>
      <c r="G33" s="7">
        <f aca="true" t="shared" si="11" ref="G33:Y33">F33</f>
        <v>946438.016640365</v>
      </c>
      <c r="H33" s="7">
        <f t="shared" si="11"/>
        <v>946438.016640365</v>
      </c>
      <c r="I33" s="7">
        <f t="shared" si="11"/>
        <v>946438.016640365</v>
      </c>
      <c r="J33" s="7">
        <f t="shared" si="11"/>
        <v>946438.016640365</v>
      </c>
      <c r="K33" s="7">
        <f t="shared" si="11"/>
        <v>946438.016640365</v>
      </c>
      <c r="L33" s="7">
        <f t="shared" si="11"/>
        <v>946438.016640365</v>
      </c>
      <c r="M33" s="7">
        <f t="shared" si="11"/>
        <v>946438.016640365</v>
      </c>
      <c r="N33" s="7">
        <f t="shared" si="11"/>
        <v>946438.016640365</v>
      </c>
      <c r="O33" s="7">
        <f t="shared" si="11"/>
        <v>946438.016640365</v>
      </c>
      <c r="P33" s="7">
        <f t="shared" si="11"/>
        <v>946438.016640365</v>
      </c>
      <c r="Q33" s="7">
        <f t="shared" si="11"/>
        <v>946438.016640365</v>
      </c>
      <c r="R33" s="7">
        <f t="shared" si="11"/>
        <v>946438.016640365</v>
      </c>
      <c r="S33" s="7">
        <f t="shared" si="11"/>
        <v>946438.016640365</v>
      </c>
      <c r="T33" s="7">
        <f t="shared" si="11"/>
        <v>946438.016640365</v>
      </c>
      <c r="U33" s="7">
        <f t="shared" si="11"/>
        <v>946438.016640365</v>
      </c>
      <c r="V33" s="7">
        <f t="shared" si="11"/>
        <v>946438.016640365</v>
      </c>
      <c r="W33" s="7">
        <f t="shared" si="11"/>
        <v>946438.016640365</v>
      </c>
      <c r="X33" s="7">
        <f t="shared" si="11"/>
        <v>946438.016640365</v>
      </c>
      <c r="Y33" s="7">
        <f t="shared" si="11"/>
        <v>946438.016640365</v>
      </c>
      <c r="Z33" s="7"/>
      <c r="AA33" s="7"/>
      <c r="AB33" s="7"/>
    </row>
    <row r="34" spans="1:28" ht="15">
      <c r="A34" s="14" t="s">
        <v>9</v>
      </c>
      <c r="G34" s="7">
        <f>PMT(G25,G26,G23*-1)</f>
        <v>2440554.079218168</v>
      </c>
      <c r="H34" s="7">
        <f aca="true" t="shared" si="12" ref="H34:Z34">G34</f>
        <v>2440554.079218168</v>
      </c>
      <c r="I34" s="7">
        <f t="shared" si="12"/>
        <v>2440554.079218168</v>
      </c>
      <c r="J34" s="7">
        <f t="shared" si="12"/>
        <v>2440554.079218168</v>
      </c>
      <c r="K34" s="7">
        <f t="shared" si="12"/>
        <v>2440554.079218168</v>
      </c>
      <c r="L34" s="7">
        <f t="shared" si="12"/>
        <v>2440554.079218168</v>
      </c>
      <c r="M34" s="7">
        <f t="shared" si="12"/>
        <v>2440554.079218168</v>
      </c>
      <c r="N34" s="7">
        <f t="shared" si="12"/>
        <v>2440554.079218168</v>
      </c>
      <c r="O34" s="7">
        <f t="shared" si="12"/>
        <v>2440554.079218168</v>
      </c>
      <c r="P34" s="7">
        <f t="shared" si="12"/>
        <v>2440554.079218168</v>
      </c>
      <c r="Q34" s="7">
        <f t="shared" si="12"/>
        <v>2440554.079218168</v>
      </c>
      <c r="R34" s="7">
        <f t="shared" si="12"/>
        <v>2440554.079218168</v>
      </c>
      <c r="S34" s="7">
        <f t="shared" si="12"/>
        <v>2440554.079218168</v>
      </c>
      <c r="T34" s="7">
        <f t="shared" si="12"/>
        <v>2440554.079218168</v>
      </c>
      <c r="U34" s="7">
        <f t="shared" si="12"/>
        <v>2440554.079218168</v>
      </c>
      <c r="V34" s="7">
        <f t="shared" si="12"/>
        <v>2440554.079218168</v>
      </c>
      <c r="W34" s="7">
        <f t="shared" si="12"/>
        <v>2440554.079218168</v>
      </c>
      <c r="X34" s="7">
        <f t="shared" si="12"/>
        <v>2440554.079218168</v>
      </c>
      <c r="Y34" s="7">
        <f t="shared" si="12"/>
        <v>2440554.079218168</v>
      </c>
      <c r="Z34" s="7">
        <f t="shared" si="12"/>
        <v>2440554.079218168</v>
      </c>
      <c r="AA34" s="7"/>
      <c r="AB34" s="7"/>
    </row>
    <row r="35" spans="1:28" ht="15">
      <c r="A35" s="14" t="s">
        <v>8</v>
      </c>
      <c r="F35" s="7"/>
      <c r="H35" s="7">
        <f>PMT(H25,H26,H23*-1)</f>
        <v>2018115.9560363186</v>
      </c>
      <c r="I35" s="7">
        <f aca="true" t="shared" si="13" ref="I35:AA35">H35</f>
        <v>2018115.9560363186</v>
      </c>
      <c r="J35" s="7">
        <f t="shared" si="13"/>
        <v>2018115.9560363186</v>
      </c>
      <c r="K35" s="7">
        <f t="shared" si="13"/>
        <v>2018115.9560363186</v>
      </c>
      <c r="L35" s="7">
        <f t="shared" si="13"/>
        <v>2018115.9560363186</v>
      </c>
      <c r="M35" s="7">
        <f t="shared" si="13"/>
        <v>2018115.9560363186</v>
      </c>
      <c r="N35" s="7">
        <f t="shared" si="13"/>
        <v>2018115.9560363186</v>
      </c>
      <c r="O35" s="7">
        <f t="shared" si="13"/>
        <v>2018115.9560363186</v>
      </c>
      <c r="P35" s="7">
        <f t="shared" si="13"/>
        <v>2018115.9560363186</v>
      </c>
      <c r="Q35" s="7">
        <f t="shared" si="13"/>
        <v>2018115.9560363186</v>
      </c>
      <c r="R35" s="7">
        <f t="shared" si="13"/>
        <v>2018115.9560363186</v>
      </c>
      <c r="S35" s="7">
        <f t="shared" si="13"/>
        <v>2018115.9560363186</v>
      </c>
      <c r="T35" s="7">
        <f t="shared" si="13"/>
        <v>2018115.9560363186</v>
      </c>
      <c r="U35" s="7">
        <f t="shared" si="13"/>
        <v>2018115.9560363186</v>
      </c>
      <c r="V35" s="7">
        <f t="shared" si="13"/>
        <v>2018115.9560363186</v>
      </c>
      <c r="W35" s="7">
        <f t="shared" si="13"/>
        <v>2018115.9560363186</v>
      </c>
      <c r="X35" s="7">
        <f t="shared" si="13"/>
        <v>2018115.9560363186</v>
      </c>
      <c r="Y35" s="7">
        <f t="shared" si="13"/>
        <v>2018115.9560363186</v>
      </c>
      <c r="Z35" s="7">
        <f t="shared" si="13"/>
        <v>2018115.9560363186</v>
      </c>
      <c r="AA35" s="7">
        <f t="shared" si="13"/>
        <v>2018115.9560363186</v>
      </c>
      <c r="AB35" s="7"/>
    </row>
    <row r="36" spans="1:28" ht="15">
      <c r="A36" s="14" t="s">
        <v>21</v>
      </c>
      <c r="F36" s="7"/>
      <c r="G36" s="7"/>
      <c r="I36" s="7">
        <f>PMT(I25,I26,I23*-1)</f>
        <v>15604.71621938396</v>
      </c>
      <c r="J36" s="7">
        <f aca="true" t="shared" si="14" ref="J36:AB36">I36</f>
        <v>15604.71621938396</v>
      </c>
      <c r="K36" s="7">
        <f t="shared" si="14"/>
        <v>15604.71621938396</v>
      </c>
      <c r="L36" s="7">
        <f t="shared" si="14"/>
        <v>15604.71621938396</v>
      </c>
      <c r="M36" s="7">
        <f t="shared" si="14"/>
        <v>15604.71621938396</v>
      </c>
      <c r="N36" s="7">
        <f t="shared" si="14"/>
        <v>15604.71621938396</v>
      </c>
      <c r="O36" s="7">
        <f t="shared" si="14"/>
        <v>15604.71621938396</v>
      </c>
      <c r="P36" s="7">
        <f t="shared" si="14"/>
        <v>15604.71621938396</v>
      </c>
      <c r="Q36" s="7">
        <f t="shared" si="14"/>
        <v>15604.71621938396</v>
      </c>
      <c r="R36" s="7">
        <f t="shared" si="14"/>
        <v>15604.71621938396</v>
      </c>
      <c r="S36" s="7">
        <f t="shared" si="14"/>
        <v>15604.71621938396</v>
      </c>
      <c r="T36" s="7">
        <f t="shared" si="14"/>
        <v>15604.71621938396</v>
      </c>
      <c r="U36" s="7">
        <f t="shared" si="14"/>
        <v>15604.71621938396</v>
      </c>
      <c r="V36" s="7">
        <f t="shared" si="14"/>
        <v>15604.71621938396</v>
      </c>
      <c r="W36" s="7">
        <f t="shared" si="14"/>
        <v>15604.71621938396</v>
      </c>
      <c r="X36" s="7">
        <f t="shared" si="14"/>
        <v>15604.71621938396</v>
      </c>
      <c r="Y36" s="7">
        <f t="shared" si="14"/>
        <v>15604.71621938396</v>
      </c>
      <c r="Z36" s="7">
        <f t="shared" si="14"/>
        <v>15604.71621938396</v>
      </c>
      <c r="AA36" s="7">
        <f t="shared" si="14"/>
        <v>15604.71621938396</v>
      </c>
      <c r="AB36" s="7">
        <f t="shared" si="14"/>
        <v>15604.71621938396</v>
      </c>
    </row>
    <row r="37" spans="1:30" ht="15">
      <c r="A37" s="14" t="s">
        <v>7</v>
      </c>
      <c r="B37" s="7">
        <f>SUM(B29:B36)</f>
        <v>19983.03578500428</v>
      </c>
      <c r="C37" s="7">
        <f aca="true" t="shared" si="15" ref="C37:AB37">SUM(C30:C36)</f>
        <v>143931.24508886042</v>
      </c>
      <c r="D37" s="7">
        <f t="shared" si="15"/>
        <v>2298890.709526845</v>
      </c>
      <c r="E37" s="7">
        <f t="shared" si="15"/>
        <v>2593042.1068468196</v>
      </c>
      <c r="F37" s="7">
        <f t="shared" si="15"/>
        <v>3539480.1234871848</v>
      </c>
      <c r="G37" s="7">
        <f t="shared" si="15"/>
        <v>5980034.202705353</v>
      </c>
      <c r="H37" s="7">
        <f t="shared" si="15"/>
        <v>7998150.158741672</v>
      </c>
      <c r="I37" s="7">
        <f t="shared" si="15"/>
        <v>8013754.874961056</v>
      </c>
      <c r="J37" s="7">
        <f t="shared" si="15"/>
        <v>8013754.874961056</v>
      </c>
      <c r="K37" s="7">
        <f t="shared" si="15"/>
        <v>8013754.874961056</v>
      </c>
      <c r="L37" s="7">
        <f t="shared" si="15"/>
        <v>8013754.874961056</v>
      </c>
      <c r="M37" s="7">
        <f t="shared" si="15"/>
        <v>8013754.874961056</v>
      </c>
      <c r="N37" s="7">
        <f t="shared" si="15"/>
        <v>8013754.874961056</v>
      </c>
      <c r="O37" s="7">
        <f t="shared" si="15"/>
        <v>8013754.874961056</v>
      </c>
      <c r="P37" s="7">
        <f t="shared" si="15"/>
        <v>8013754.874961056</v>
      </c>
      <c r="Q37" s="7">
        <f t="shared" si="15"/>
        <v>8013754.874961056</v>
      </c>
      <c r="R37" s="7">
        <f t="shared" si="15"/>
        <v>8013754.874961056</v>
      </c>
      <c r="S37" s="7">
        <f t="shared" si="15"/>
        <v>8013754.874961056</v>
      </c>
      <c r="T37" s="7">
        <f t="shared" si="15"/>
        <v>8013754.874961056</v>
      </c>
      <c r="U37" s="7">
        <f t="shared" si="15"/>
        <v>8013754.874961056</v>
      </c>
      <c r="V37" s="7">
        <f t="shared" si="15"/>
        <v>8013754.874961056</v>
      </c>
      <c r="W37" s="7">
        <f t="shared" si="15"/>
        <v>7869823.629872195</v>
      </c>
      <c r="X37" s="7">
        <f t="shared" si="15"/>
        <v>5714864.165434211</v>
      </c>
      <c r="Y37" s="7">
        <f t="shared" si="15"/>
        <v>5420712.768114235</v>
      </c>
      <c r="Z37" s="7">
        <f t="shared" si="15"/>
        <v>4474274.75147387</v>
      </c>
      <c r="AA37" s="7">
        <f t="shared" si="15"/>
        <v>2033720.6722557025</v>
      </c>
      <c r="AB37" s="7">
        <f t="shared" si="15"/>
        <v>15604.71621938396</v>
      </c>
      <c r="AC37" s="6">
        <f>SUM(B37:AB37)</f>
        <v>160295080.53500608</v>
      </c>
      <c r="AD37" s="2" t="s">
        <v>2</v>
      </c>
    </row>
    <row r="39" spans="1:28" ht="15">
      <c r="A39" s="14" t="s">
        <v>6</v>
      </c>
      <c r="B39" s="15">
        <f aca="true" t="shared" si="16" ref="B39:AB39">B18</f>
        <v>813000</v>
      </c>
      <c r="C39" s="15">
        <f t="shared" si="16"/>
        <v>823500</v>
      </c>
      <c r="D39" s="15">
        <f t="shared" si="16"/>
        <v>833900</v>
      </c>
      <c r="E39" s="15">
        <f t="shared" si="16"/>
        <v>849700</v>
      </c>
      <c r="F39" s="15">
        <f t="shared" si="16"/>
        <v>865300</v>
      </c>
      <c r="G39" s="15">
        <f t="shared" si="16"/>
        <v>883400</v>
      </c>
      <c r="H39" s="15">
        <f t="shared" si="16"/>
        <v>892600</v>
      </c>
      <c r="I39" s="15">
        <f t="shared" si="16"/>
        <v>901500</v>
      </c>
      <c r="J39" s="15">
        <f t="shared" si="16"/>
        <v>905500</v>
      </c>
      <c r="K39" s="15">
        <f t="shared" si="16"/>
        <v>907500</v>
      </c>
      <c r="L39" s="15">
        <f t="shared" si="16"/>
        <v>905900</v>
      </c>
      <c r="M39" s="15">
        <f t="shared" si="16"/>
        <v>899200</v>
      </c>
      <c r="N39" s="15">
        <f t="shared" si="16"/>
        <v>891900</v>
      </c>
      <c r="O39" s="15">
        <f t="shared" si="16"/>
        <v>879700</v>
      </c>
      <c r="P39" s="15">
        <f t="shared" si="16"/>
        <v>867000</v>
      </c>
      <c r="Q39" s="15">
        <f t="shared" si="16"/>
        <v>853700</v>
      </c>
      <c r="R39" s="15">
        <f t="shared" si="16"/>
        <v>839900</v>
      </c>
      <c r="S39" s="15">
        <f t="shared" si="16"/>
        <v>819600</v>
      </c>
      <c r="T39" s="15">
        <f t="shared" si="16"/>
        <v>832200</v>
      </c>
      <c r="U39" s="15">
        <f t="shared" si="16"/>
        <v>844900</v>
      </c>
      <c r="V39" s="15">
        <f t="shared" si="16"/>
        <v>857700</v>
      </c>
      <c r="W39" s="15">
        <f t="shared" si="16"/>
        <v>870800</v>
      </c>
      <c r="X39" s="15">
        <f t="shared" si="16"/>
        <v>884000</v>
      </c>
      <c r="Y39" s="15">
        <f t="shared" si="16"/>
        <v>897500</v>
      </c>
      <c r="Z39" s="15">
        <f t="shared" si="16"/>
        <v>911200</v>
      </c>
      <c r="AA39" s="15">
        <f t="shared" si="16"/>
        <v>925000</v>
      </c>
      <c r="AB39" s="15">
        <f t="shared" si="16"/>
        <v>939100</v>
      </c>
    </row>
    <row r="40" spans="1:30" ht="15">
      <c r="A40" s="14" t="s">
        <v>5</v>
      </c>
      <c r="B40" s="24">
        <f aca="true" t="shared" si="17" ref="B40:AB40">B37/B39</f>
        <v>0.024579379809353357</v>
      </c>
      <c r="C40" s="13">
        <f t="shared" si="17"/>
        <v>0.17477989688993373</v>
      </c>
      <c r="D40" s="13">
        <f t="shared" si="17"/>
        <v>2.7567942313548923</v>
      </c>
      <c r="E40" s="13">
        <f t="shared" si="17"/>
        <v>3.0517148485898784</v>
      </c>
      <c r="F40" s="13">
        <f t="shared" si="17"/>
        <v>4.090465877137622</v>
      </c>
      <c r="G40" s="13">
        <f t="shared" si="17"/>
        <v>6.769339147277963</v>
      </c>
      <c r="H40" s="13">
        <f t="shared" si="17"/>
        <v>8.960508804326318</v>
      </c>
      <c r="I40" s="13">
        <f t="shared" si="17"/>
        <v>8.889356489141493</v>
      </c>
      <c r="J40" s="13">
        <f t="shared" si="17"/>
        <v>8.850088210890178</v>
      </c>
      <c r="K40" s="13">
        <f t="shared" si="17"/>
        <v>8.830583884254606</v>
      </c>
      <c r="L40" s="13">
        <f t="shared" si="17"/>
        <v>8.84618045585722</v>
      </c>
      <c r="M40" s="13">
        <f t="shared" si="17"/>
        <v>8.912093944574128</v>
      </c>
      <c r="N40" s="13">
        <f t="shared" si="17"/>
        <v>8.985037420070698</v>
      </c>
      <c r="O40" s="13">
        <f t="shared" si="17"/>
        <v>9.109645191498302</v>
      </c>
      <c r="P40" s="13">
        <f t="shared" si="17"/>
        <v>9.243085207567539</v>
      </c>
      <c r="Q40" s="13">
        <f t="shared" si="17"/>
        <v>9.387085480802455</v>
      </c>
      <c r="R40" s="13">
        <f t="shared" si="17"/>
        <v>9.541320246411544</v>
      </c>
      <c r="S40" s="13">
        <f t="shared" si="17"/>
        <v>9.777641379893918</v>
      </c>
      <c r="T40" s="13">
        <f t="shared" si="17"/>
        <v>9.629602108821263</v>
      </c>
      <c r="U40" s="13">
        <f t="shared" si="17"/>
        <v>9.48485604800693</v>
      </c>
      <c r="V40" s="13">
        <f t="shared" si="17"/>
        <v>9.343307537555154</v>
      </c>
      <c r="W40" s="13">
        <f t="shared" si="17"/>
        <v>9.037463975507803</v>
      </c>
      <c r="X40" s="13">
        <f t="shared" si="17"/>
        <v>6.4647784676857585</v>
      </c>
      <c r="Y40" s="13">
        <f t="shared" si="17"/>
        <v>6.039791385085499</v>
      </c>
      <c r="Z40" s="13">
        <f t="shared" si="17"/>
        <v>4.9103103067096905</v>
      </c>
      <c r="AA40" s="13">
        <f t="shared" si="17"/>
        <v>2.198616942979138</v>
      </c>
      <c r="AB40" s="13">
        <f t="shared" si="17"/>
        <v>0.016616671514624596</v>
      </c>
      <c r="AC40" s="3">
        <f>AVERAGE(B40:AB40)</f>
        <v>6.7898386496375505</v>
      </c>
      <c r="AD40" s="2" t="s">
        <v>0</v>
      </c>
    </row>
    <row r="42" spans="1:30" ht="15.75">
      <c r="A42" s="12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28" ht="15">
      <c r="A43" s="22"/>
      <c r="B43" s="9">
        <v>2014</v>
      </c>
      <c r="C43" s="9">
        <v>2015</v>
      </c>
      <c r="D43" s="9">
        <v>2016</v>
      </c>
      <c r="E43" s="9">
        <v>2017</v>
      </c>
      <c r="F43" s="9">
        <v>2018</v>
      </c>
      <c r="G43" s="9">
        <v>2019</v>
      </c>
      <c r="H43" s="9">
        <v>2020</v>
      </c>
      <c r="I43" s="9">
        <v>2021</v>
      </c>
      <c r="J43" s="9">
        <v>2022</v>
      </c>
      <c r="K43" s="9">
        <v>2023</v>
      </c>
      <c r="L43" s="9">
        <v>2024</v>
      </c>
      <c r="M43" s="9">
        <v>2025</v>
      </c>
      <c r="N43" s="9">
        <v>2026</v>
      </c>
      <c r="O43" s="9">
        <v>2027</v>
      </c>
      <c r="P43" s="9">
        <v>2028</v>
      </c>
      <c r="Q43" s="9">
        <v>2029</v>
      </c>
      <c r="R43" s="9">
        <v>2030</v>
      </c>
      <c r="S43" s="9">
        <v>2031</v>
      </c>
      <c r="T43" s="9">
        <v>2032</v>
      </c>
      <c r="U43" s="9">
        <v>2033</v>
      </c>
      <c r="V43" s="9">
        <v>2034</v>
      </c>
      <c r="W43" s="9">
        <v>2035</v>
      </c>
      <c r="X43" s="9">
        <v>2036</v>
      </c>
      <c r="Y43" s="9">
        <v>2037</v>
      </c>
      <c r="Z43" s="9">
        <v>2038</v>
      </c>
      <c r="AA43" s="9">
        <v>2039</v>
      </c>
      <c r="AB43" s="9">
        <v>2040</v>
      </c>
    </row>
    <row r="44" spans="1:30" ht="15">
      <c r="A44" s="16" t="s">
        <v>19</v>
      </c>
      <c r="B44" s="23">
        <f>'[1]CIP BASE'!B125</f>
        <v>488418.63153371884</v>
      </c>
      <c r="C44" s="23">
        <f>'[1]CIP BASE'!C125</f>
        <v>10424777.882141683</v>
      </c>
      <c r="D44" s="23">
        <f>'[1]CIP BASE'!D125</f>
        <v>3712639.4052181495</v>
      </c>
      <c r="E44" s="23">
        <f>'[1]CIP BASE'!E125</f>
        <v>5411474.689396963</v>
      </c>
      <c r="F44" s="23">
        <f>'[1]CIP BASE'!F125</f>
        <v>30354915.026325934</v>
      </c>
      <c r="G44" s="23">
        <f>'[1]CIP BASE'!G125</f>
        <v>31053039.122135274</v>
      </c>
      <c r="H44" s="23">
        <f>'[1]CIP BASE'!H125</f>
        <v>859140.2449524857</v>
      </c>
      <c r="I44" s="23"/>
      <c r="AC44" s="6">
        <f>SUM(B44:AB44)</f>
        <v>82304405.0017042</v>
      </c>
      <c r="AD44" s="22" t="s">
        <v>18</v>
      </c>
    </row>
    <row r="45" spans="1:9" ht="15">
      <c r="A45" s="21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18" t="s">
        <v>17</v>
      </c>
      <c r="B46" s="19">
        <f>'[1]bond rates'!$D$3</f>
        <v>0.05</v>
      </c>
      <c r="C46" s="19">
        <f>'[1]bond rates'!$D$3</f>
        <v>0.05</v>
      </c>
      <c r="D46" s="19">
        <f>'[1]bond rates'!$D$3</f>
        <v>0.05</v>
      </c>
      <c r="E46" s="19">
        <f>'[1]bond rates'!$D$3</f>
        <v>0.05</v>
      </c>
      <c r="F46" s="19">
        <f>'[1]bond rates'!$D$3</f>
        <v>0.05</v>
      </c>
      <c r="G46" s="19">
        <f>'[1]bond rates'!$D$3</f>
        <v>0.05</v>
      </c>
      <c r="H46" s="19">
        <f>'[1]bond rates'!$D$3</f>
        <v>0.05</v>
      </c>
      <c r="I46" s="19"/>
    </row>
    <row r="47" spans="1:9" ht="15">
      <c r="A47" s="18" t="s">
        <v>16</v>
      </c>
      <c r="B47" s="17">
        <v>20</v>
      </c>
      <c r="C47" s="17">
        <v>20</v>
      </c>
      <c r="D47" s="17">
        <v>20</v>
      </c>
      <c r="E47" s="17">
        <v>20</v>
      </c>
      <c r="F47" s="17">
        <v>20</v>
      </c>
      <c r="G47" s="17">
        <v>20</v>
      </c>
      <c r="H47" s="17">
        <v>20</v>
      </c>
      <c r="I47" s="17"/>
    </row>
    <row r="49" spans="1:16" ht="15">
      <c r="A49" s="16" t="s">
        <v>15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8" ht="15">
      <c r="A50" s="14" t="s">
        <v>14</v>
      </c>
      <c r="B50" s="7">
        <f>PMT(B46,B47,B44*-1)</f>
        <v>39191.97462640257</v>
      </c>
      <c r="C50" s="7">
        <f aca="true" t="shared" si="18" ref="C50:U50">B50</f>
        <v>39191.97462640257</v>
      </c>
      <c r="D50" s="7">
        <f t="shared" si="18"/>
        <v>39191.97462640257</v>
      </c>
      <c r="E50" s="7">
        <f t="shared" si="18"/>
        <v>39191.97462640257</v>
      </c>
      <c r="F50" s="7">
        <f t="shared" si="18"/>
        <v>39191.97462640257</v>
      </c>
      <c r="G50" s="7">
        <f t="shared" si="18"/>
        <v>39191.97462640257</v>
      </c>
      <c r="H50" s="7">
        <f t="shared" si="18"/>
        <v>39191.97462640257</v>
      </c>
      <c r="I50" s="7">
        <f t="shared" si="18"/>
        <v>39191.97462640257</v>
      </c>
      <c r="J50" s="7">
        <f t="shared" si="18"/>
        <v>39191.97462640257</v>
      </c>
      <c r="K50" s="7">
        <f t="shared" si="18"/>
        <v>39191.97462640257</v>
      </c>
      <c r="L50" s="7">
        <f t="shared" si="18"/>
        <v>39191.97462640257</v>
      </c>
      <c r="M50" s="7">
        <f t="shared" si="18"/>
        <v>39191.97462640257</v>
      </c>
      <c r="N50" s="7">
        <f t="shared" si="18"/>
        <v>39191.97462640257</v>
      </c>
      <c r="O50" s="7">
        <f t="shared" si="18"/>
        <v>39191.97462640257</v>
      </c>
      <c r="P50" s="7">
        <f t="shared" si="18"/>
        <v>39191.97462640257</v>
      </c>
      <c r="Q50" s="7">
        <f t="shared" si="18"/>
        <v>39191.97462640257</v>
      </c>
      <c r="R50" s="7">
        <f t="shared" si="18"/>
        <v>39191.97462640257</v>
      </c>
      <c r="S50" s="7">
        <f t="shared" si="18"/>
        <v>39191.97462640257</v>
      </c>
      <c r="T50" s="7">
        <f t="shared" si="18"/>
        <v>39191.97462640257</v>
      </c>
      <c r="U50" s="7">
        <f t="shared" si="18"/>
        <v>39191.97462640257</v>
      </c>
      <c r="V50" s="7"/>
      <c r="W50" s="7"/>
      <c r="X50" s="7"/>
      <c r="Y50" s="7"/>
      <c r="Z50" s="7"/>
      <c r="AA50" s="7"/>
      <c r="AB50" s="7"/>
    </row>
    <row r="51" spans="1:28" ht="15">
      <c r="A51" s="14" t="s">
        <v>13</v>
      </c>
      <c r="C51" s="7">
        <f>PMT(C46,C47,C44*-1)</f>
        <v>836511.1481513444</v>
      </c>
      <c r="D51" s="7">
        <f aca="true" t="shared" si="19" ref="D51:V51">C51</f>
        <v>836511.1481513444</v>
      </c>
      <c r="E51" s="7">
        <f t="shared" si="19"/>
        <v>836511.1481513444</v>
      </c>
      <c r="F51" s="7">
        <f t="shared" si="19"/>
        <v>836511.1481513444</v>
      </c>
      <c r="G51" s="7">
        <f t="shared" si="19"/>
        <v>836511.1481513444</v>
      </c>
      <c r="H51" s="7">
        <f t="shared" si="19"/>
        <v>836511.1481513444</v>
      </c>
      <c r="I51" s="7">
        <f t="shared" si="19"/>
        <v>836511.1481513444</v>
      </c>
      <c r="J51" s="7">
        <f t="shared" si="19"/>
        <v>836511.1481513444</v>
      </c>
      <c r="K51" s="7">
        <f t="shared" si="19"/>
        <v>836511.1481513444</v>
      </c>
      <c r="L51" s="7">
        <f t="shared" si="19"/>
        <v>836511.1481513444</v>
      </c>
      <c r="M51" s="7">
        <f t="shared" si="19"/>
        <v>836511.1481513444</v>
      </c>
      <c r="N51" s="7">
        <f t="shared" si="19"/>
        <v>836511.1481513444</v>
      </c>
      <c r="O51" s="7">
        <f t="shared" si="19"/>
        <v>836511.1481513444</v>
      </c>
      <c r="P51" s="7">
        <f t="shared" si="19"/>
        <v>836511.1481513444</v>
      </c>
      <c r="Q51" s="7">
        <f t="shared" si="19"/>
        <v>836511.1481513444</v>
      </c>
      <c r="R51" s="7">
        <f t="shared" si="19"/>
        <v>836511.1481513444</v>
      </c>
      <c r="S51" s="7">
        <f t="shared" si="19"/>
        <v>836511.1481513444</v>
      </c>
      <c r="T51" s="7">
        <f t="shared" si="19"/>
        <v>836511.1481513444</v>
      </c>
      <c r="U51" s="7">
        <f t="shared" si="19"/>
        <v>836511.1481513444</v>
      </c>
      <c r="V51" s="7">
        <f t="shared" si="19"/>
        <v>836511.1481513444</v>
      </c>
      <c r="W51" s="7"/>
      <c r="X51" s="7"/>
      <c r="Y51" s="7"/>
      <c r="Z51" s="7"/>
      <c r="AA51" s="7"/>
      <c r="AB51" s="7"/>
    </row>
    <row r="52" spans="1:28" ht="15">
      <c r="A52" s="14" t="s">
        <v>12</v>
      </c>
      <c r="D52" s="7">
        <f>PMT(D46,D47,D44*-1)</f>
        <v>297911.7911808137</v>
      </c>
      <c r="E52" s="7">
        <f aca="true" t="shared" si="20" ref="E52:W52">D52</f>
        <v>297911.7911808137</v>
      </c>
      <c r="F52" s="7">
        <f t="shared" si="20"/>
        <v>297911.7911808137</v>
      </c>
      <c r="G52" s="7">
        <f t="shared" si="20"/>
        <v>297911.7911808137</v>
      </c>
      <c r="H52" s="7">
        <f t="shared" si="20"/>
        <v>297911.7911808137</v>
      </c>
      <c r="I52" s="7">
        <f t="shared" si="20"/>
        <v>297911.7911808137</v>
      </c>
      <c r="J52" s="7">
        <f t="shared" si="20"/>
        <v>297911.7911808137</v>
      </c>
      <c r="K52" s="7">
        <f t="shared" si="20"/>
        <v>297911.7911808137</v>
      </c>
      <c r="L52" s="7">
        <f t="shared" si="20"/>
        <v>297911.7911808137</v>
      </c>
      <c r="M52" s="7">
        <f t="shared" si="20"/>
        <v>297911.7911808137</v>
      </c>
      <c r="N52" s="7">
        <f t="shared" si="20"/>
        <v>297911.7911808137</v>
      </c>
      <c r="O52" s="7">
        <f t="shared" si="20"/>
        <v>297911.7911808137</v>
      </c>
      <c r="P52" s="7">
        <f t="shared" si="20"/>
        <v>297911.7911808137</v>
      </c>
      <c r="Q52" s="7">
        <f t="shared" si="20"/>
        <v>297911.7911808137</v>
      </c>
      <c r="R52" s="7">
        <f t="shared" si="20"/>
        <v>297911.7911808137</v>
      </c>
      <c r="S52" s="7">
        <f t="shared" si="20"/>
        <v>297911.7911808137</v>
      </c>
      <c r="T52" s="7">
        <f t="shared" si="20"/>
        <v>297911.7911808137</v>
      </c>
      <c r="U52" s="7">
        <f t="shared" si="20"/>
        <v>297911.7911808137</v>
      </c>
      <c r="V52" s="7">
        <f t="shared" si="20"/>
        <v>297911.7911808137</v>
      </c>
      <c r="W52" s="7">
        <f t="shared" si="20"/>
        <v>297911.7911808137</v>
      </c>
      <c r="X52" s="7"/>
      <c r="Y52" s="7"/>
      <c r="Z52" s="7"/>
      <c r="AA52" s="7"/>
      <c r="AB52" s="7"/>
    </row>
    <row r="53" spans="1:28" ht="15">
      <c r="A53" s="14" t="s">
        <v>11</v>
      </c>
      <c r="E53" s="7">
        <f>PMT(E46,E47,E44*-1)</f>
        <v>434230.72959415504</v>
      </c>
      <c r="F53" s="7">
        <f aca="true" t="shared" si="21" ref="F53:X53">E53</f>
        <v>434230.72959415504</v>
      </c>
      <c r="G53" s="7">
        <f t="shared" si="21"/>
        <v>434230.72959415504</v>
      </c>
      <c r="H53" s="7">
        <f t="shared" si="21"/>
        <v>434230.72959415504</v>
      </c>
      <c r="I53" s="7">
        <f t="shared" si="21"/>
        <v>434230.72959415504</v>
      </c>
      <c r="J53" s="7">
        <f t="shared" si="21"/>
        <v>434230.72959415504</v>
      </c>
      <c r="K53" s="7">
        <f t="shared" si="21"/>
        <v>434230.72959415504</v>
      </c>
      <c r="L53" s="7">
        <f t="shared" si="21"/>
        <v>434230.72959415504</v>
      </c>
      <c r="M53" s="7">
        <f t="shared" si="21"/>
        <v>434230.72959415504</v>
      </c>
      <c r="N53" s="7">
        <f t="shared" si="21"/>
        <v>434230.72959415504</v>
      </c>
      <c r="O53" s="7">
        <f t="shared" si="21"/>
        <v>434230.72959415504</v>
      </c>
      <c r="P53" s="7">
        <f t="shared" si="21"/>
        <v>434230.72959415504</v>
      </c>
      <c r="Q53" s="7">
        <f t="shared" si="21"/>
        <v>434230.72959415504</v>
      </c>
      <c r="R53" s="7">
        <f t="shared" si="21"/>
        <v>434230.72959415504</v>
      </c>
      <c r="S53" s="7">
        <f t="shared" si="21"/>
        <v>434230.72959415504</v>
      </c>
      <c r="T53" s="7">
        <f t="shared" si="21"/>
        <v>434230.72959415504</v>
      </c>
      <c r="U53" s="7">
        <f t="shared" si="21"/>
        <v>434230.72959415504</v>
      </c>
      <c r="V53" s="7">
        <f t="shared" si="21"/>
        <v>434230.72959415504</v>
      </c>
      <c r="W53" s="7">
        <f t="shared" si="21"/>
        <v>434230.72959415504</v>
      </c>
      <c r="X53" s="7">
        <f t="shared" si="21"/>
        <v>434230.72959415504</v>
      </c>
      <c r="Y53" s="7"/>
      <c r="Z53" s="7"/>
      <c r="AA53" s="7"/>
      <c r="AB53" s="7"/>
    </row>
    <row r="54" spans="1:28" ht="15">
      <c r="A54" s="14" t="s">
        <v>10</v>
      </c>
      <c r="F54" s="7">
        <f>PMT(F46,F47,F44*-1)</f>
        <v>2435756.9156659846</v>
      </c>
      <c r="G54" s="7">
        <f aca="true" t="shared" si="22" ref="G54:Y54">F54</f>
        <v>2435756.9156659846</v>
      </c>
      <c r="H54" s="7">
        <f t="shared" si="22"/>
        <v>2435756.9156659846</v>
      </c>
      <c r="I54" s="7">
        <f t="shared" si="22"/>
        <v>2435756.9156659846</v>
      </c>
      <c r="J54" s="7">
        <f t="shared" si="22"/>
        <v>2435756.9156659846</v>
      </c>
      <c r="K54" s="7">
        <f t="shared" si="22"/>
        <v>2435756.9156659846</v>
      </c>
      <c r="L54" s="7">
        <f t="shared" si="22"/>
        <v>2435756.9156659846</v>
      </c>
      <c r="M54" s="7">
        <f t="shared" si="22"/>
        <v>2435756.9156659846</v>
      </c>
      <c r="N54" s="7">
        <f t="shared" si="22"/>
        <v>2435756.9156659846</v>
      </c>
      <c r="O54" s="7">
        <f t="shared" si="22"/>
        <v>2435756.9156659846</v>
      </c>
      <c r="P54" s="7">
        <f t="shared" si="22"/>
        <v>2435756.9156659846</v>
      </c>
      <c r="Q54" s="7">
        <f t="shared" si="22"/>
        <v>2435756.9156659846</v>
      </c>
      <c r="R54" s="7">
        <f t="shared" si="22"/>
        <v>2435756.9156659846</v>
      </c>
      <c r="S54" s="7">
        <f t="shared" si="22"/>
        <v>2435756.9156659846</v>
      </c>
      <c r="T54" s="7">
        <f t="shared" si="22"/>
        <v>2435756.9156659846</v>
      </c>
      <c r="U54" s="7">
        <f t="shared" si="22"/>
        <v>2435756.9156659846</v>
      </c>
      <c r="V54" s="7">
        <f t="shared" si="22"/>
        <v>2435756.9156659846</v>
      </c>
      <c r="W54" s="7">
        <f t="shared" si="22"/>
        <v>2435756.9156659846</v>
      </c>
      <c r="X54" s="7">
        <f t="shared" si="22"/>
        <v>2435756.9156659846</v>
      </c>
      <c r="Y54" s="7">
        <f t="shared" si="22"/>
        <v>2435756.9156659846</v>
      </c>
      <c r="Z54" s="7"/>
      <c r="AA54" s="7"/>
      <c r="AB54" s="7"/>
    </row>
    <row r="55" spans="1:28" ht="15">
      <c r="A55" s="14" t="s">
        <v>9</v>
      </c>
      <c r="F55" s="7"/>
      <c r="G55" s="7">
        <f>PMT(G46,G47,G44*-1)</f>
        <v>2491776.199293888</v>
      </c>
      <c r="H55" s="7">
        <f aca="true" t="shared" si="23" ref="H55:Z55">G55</f>
        <v>2491776.199293888</v>
      </c>
      <c r="I55" s="7">
        <f t="shared" si="23"/>
        <v>2491776.199293888</v>
      </c>
      <c r="J55" s="7">
        <f t="shared" si="23"/>
        <v>2491776.199293888</v>
      </c>
      <c r="K55" s="7">
        <f t="shared" si="23"/>
        <v>2491776.199293888</v>
      </c>
      <c r="L55" s="7">
        <f t="shared" si="23"/>
        <v>2491776.199293888</v>
      </c>
      <c r="M55" s="7">
        <f t="shared" si="23"/>
        <v>2491776.199293888</v>
      </c>
      <c r="N55" s="7">
        <f t="shared" si="23"/>
        <v>2491776.199293888</v>
      </c>
      <c r="O55" s="7">
        <f t="shared" si="23"/>
        <v>2491776.199293888</v>
      </c>
      <c r="P55" s="7">
        <f t="shared" si="23"/>
        <v>2491776.199293888</v>
      </c>
      <c r="Q55" s="7">
        <f t="shared" si="23"/>
        <v>2491776.199293888</v>
      </c>
      <c r="R55" s="7">
        <f t="shared" si="23"/>
        <v>2491776.199293888</v>
      </c>
      <c r="S55" s="7">
        <f t="shared" si="23"/>
        <v>2491776.199293888</v>
      </c>
      <c r="T55" s="7">
        <f t="shared" si="23"/>
        <v>2491776.199293888</v>
      </c>
      <c r="U55" s="7">
        <f t="shared" si="23"/>
        <v>2491776.199293888</v>
      </c>
      <c r="V55" s="7">
        <f t="shared" si="23"/>
        <v>2491776.199293888</v>
      </c>
      <c r="W55" s="7">
        <f t="shared" si="23"/>
        <v>2491776.199293888</v>
      </c>
      <c r="X55" s="7">
        <f t="shared" si="23"/>
        <v>2491776.199293888</v>
      </c>
      <c r="Y55" s="7">
        <f t="shared" si="23"/>
        <v>2491776.199293888</v>
      </c>
      <c r="Z55" s="7">
        <f t="shared" si="23"/>
        <v>2491776.199293888</v>
      </c>
      <c r="AA55" s="7"/>
      <c r="AB55" s="7"/>
    </row>
    <row r="56" spans="1:28" ht="15">
      <c r="A56" s="14" t="s">
        <v>8</v>
      </c>
      <c r="F56" s="7"/>
      <c r="G56" s="7"/>
      <c r="H56" s="7">
        <f>PMT(H46,H47,H44*-1)</f>
        <v>68939.63601463172</v>
      </c>
      <c r="I56" s="7">
        <f aca="true" t="shared" si="24" ref="I56:AA56">H56</f>
        <v>68939.63601463172</v>
      </c>
      <c r="J56" s="7">
        <f t="shared" si="24"/>
        <v>68939.63601463172</v>
      </c>
      <c r="K56" s="7">
        <f t="shared" si="24"/>
        <v>68939.63601463172</v>
      </c>
      <c r="L56" s="7">
        <f t="shared" si="24"/>
        <v>68939.63601463172</v>
      </c>
      <c r="M56" s="7">
        <f t="shared" si="24"/>
        <v>68939.63601463172</v>
      </c>
      <c r="N56" s="7">
        <f t="shared" si="24"/>
        <v>68939.63601463172</v>
      </c>
      <c r="O56" s="7">
        <f t="shared" si="24"/>
        <v>68939.63601463172</v>
      </c>
      <c r="P56" s="7">
        <f t="shared" si="24"/>
        <v>68939.63601463172</v>
      </c>
      <c r="Q56" s="7">
        <f t="shared" si="24"/>
        <v>68939.63601463172</v>
      </c>
      <c r="R56" s="7">
        <f t="shared" si="24"/>
        <v>68939.63601463172</v>
      </c>
      <c r="S56" s="7">
        <f t="shared" si="24"/>
        <v>68939.63601463172</v>
      </c>
      <c r="T56" s="7">
        <f t="shared" si="24"/>
        <v>68939.63601463172</v>
      </c>
      <c r="U56" s="7">
        <f t="shared" si="24"/>
        <v>68939.63601463172</v>
      </c>
      <c r="V56" s="7">
        <f t="shared" si="24"/>
        <v>68939.63601463172</v>
      </c>
      <c r="W56" s="7">
        <f t="shared" si="24"/>
        <v>68939.63601463172</v>
      </c>
      <c r="X56" s="7">
        <f t="shared" si="24"/>
        <v>68939.63601463172</v>
      </c>
      <c r="Y56" s="7">
        <f t="shared" si="24"/>
        <v>68939.63601463172</v>
      </c>
      <c r="Z56" s="7">
        <f t="shared" si="24"/>
        <v>68939.63601463172</v>
      </c>
      <c r="AA56" s="7">
        <f t="shared" si="24"/>
        <v>68939.63601463172</v>
      </c>
      <c r="AB56" s="7"/>
    </row>
    <row r="57" spans="1:30" ht="15">
      <c r="A57" s="14" t="s">
        <v>7</v>
      </c>
      <c r="B57" s="7">
        <f aca="true" t="shared" si="25" ref="B57:AA57">SUM(B50:B56)</f>
        <v>39191.97462640257</v>
      </c>
      <c r="C57" s="7">
        <f t="shared" si="25"/>
        <v>875703.122777747</v>
      </c>
      <c r="D57" s="7">
        <f t="shared" si="25"/>
        <v>1173614.9139585607</v>
      </c>
      <c r="E57" s="7">
        <f t="shared" si="25"/>
        <v>1607845.6435527157</v>
      </c>
      <c r="F57" s="7">
        <f t="shared" si="25"/>
        <v>4043602.5592187</v>
      </c>
      <c r="G57" s="7">
        <f t="shared" si="25"/>
        <v>6535378.758512588</v>
      </c>
      <c r="H57" s="7">
        <f t="shared" si="25"/>
        <v>6604318.39452722</v>
      </c>
      <c r="I57" s="7">
        <f t="shared" si="25"/>
        <v>6604318.39452722</v>
      </c>
      <c r="J57" s="7">
        <f t="shared" si="25"/>
        <v>6604318.39452722</v>
      </c>
      <c r="K57" s="7">
        <f t="shared" si="25"/>
        <v>6604318.39452722</v>
      </c>
      <c r="L57" s="7">
        <f t="shared" si="25"/>
        <v>6604318.39452722</v>
      </c>
      <c r="M57" s="7">
        <f t="shared" si="25"/>
        <v>6604318.39452722</v>
      </c>
      <c r="N57" s="7">
        <f t="shared" si="25"/>
        <v>6604318.39452722</v>
      </c>
      <c r="O57" s="7">
        <f t="shared" si="25"/>
        <v>6604318.39452722</v>
      </c>
      <c r="P57" s="7">
        <f t="shared" si="25"/>
        <v>6604318.39452722</v>
      </c>
      <c r="Q57" s="7">
        <f t="shared" si="25"/>
        <v>6604318.39452722</v>
      </c>
      <c r="R57" s="7">
        <f t="shared" si="25"/>
        <v>6604318.39452722</v>
      </c>
      <c r="S57" s="7">
        <f t="shared" si="25"/>
        <v>6604318.39452722</v>
      </c>
      <c r="T57" s="7">
        <f t="shared" si="25"/>
        <v>6604318.39452722</v>
      </c>
      <c r="U57" s="7">
        <f t="shared" si="25"/>
        <v>6604318.39452722</v>
      </c>
      <c r="V57" s="7">
        <f t="shared" si="25"/>
        <v>6565126.419900818</v>
      </c>
      <c r="W57" s="7">
        <f t="shared" si="25"/>
        <v>5728615.271749473</v>
      </c>
      <c r="X57" s="7">
        <f t="shared" si="25"/>
        <v>5430703.4805686595</v>
      </c>
      <c r="Y57" s="7">
        <f t="shared" si="25"/>
        <v>4996472.750974505</v>
      </c>
      <c r="Z57" s="7">
        <f t="shared" si="25"/>
        <v>2560715.83530852</v>
      </c>
      <c r="AA57" s="7">
        <f t="shared" si="25"/>
        <v>68939.63601463172</v>
      </c>
      <c r="AB57" s="7">
        <f>SUM(AB49:AB56)</f>
        <v>0</v>
      </c>
      <c r="AC57" s="6">
        <f>SUM(B57:AB57)</f>
        <v>132086367.89054443</v>
      </c>
      <c r="AD57" s="2" t="s">
        <v>2</v>
      </c>
    </row>
    <row r="59" spans="1:28" ht="15">
      <c r="A59" s="14" t="s">
        <v>6</v>
      </c>
      <c r="B59" s="15">
        <f aca="true" t="shared" si="26" ref="B59:AB59">B18</f>
        <v>813000</v>
      </c>
      <c r="C59" s="15">
        <f t="shared" si="26"/>
        <v>823500</v>
      </c>
      <c r="D59" s="15">
        <f t="shared" si="26"/>
        <v>833900</v>
      </c>
      <c r="E59" s="15">
        <f t="shared" si="26"/>
        <v>849700</v>
      </c>
      <c r="F59" s="15">
        <f t="shared" si="26"/>
        <v>865300</v>
      </c>
      <c r="G59" s="15">
        <f t="shared" si="26"/>
        <v>883400</v>
      </c>
      <c r="H59" s="15">
        <f t="shared" si="26"/>
        <v>892600</v>
      </c>
      <c r="I59" s="15">
        <f t="shared" si="26"/>
        <v>901500</v>
      </c>
      <c r="J59" s="15">
        <f t="shared" si="26"/>
        <v>905500</v>
      </c>
      <c r="K59" s="15">
        <f t="shared" si="26"/>
        <v>907500</v>
      </c>
      <c r="L59" s="15">
        <f t="shared" si="26"/>
        <v>905900</v>
      </c>
      <c r="M59" s="15">
        <f t="shared" si="26"/>
        <v>899200</v>
      </c>
      <c r="N59" s="15">
        <f t="shared" si="26"/>
        <v>891900</v>
      </c>
      <c r="O59" s="15">
        <f t="shared" si="26"/>
        <v>879700</v>
      </c>
      <c r="P59" s="15">
        <f t="shared" si="26"/>
        <v>867000</v>
      </c>
      <c r="Q59" s="15">
        <f t="shared" si="26"/>
        <v>853700</v>
      </c>
      <c r="R59" s="15">
        <f t="shared" si="26"/>
        <v>839900</v>
      </c>
      <c r="S59" s="15">
        <f t="shared" si="26"/>
        <v>819600</v>
      </c>
      <c r="T59" s="15">
        <f t="shared" si="26"/>
        <v>832200</v>
      </c>
      <c r="U59" s="15">
        <f t="shared" si="26"/>
        <v>844900</v>
      </c>
      <c r="V59" s="15">
        <f t="shared" si="26"/>
        <v>857700</v>
      </c>
      <c r="W59" s="15">
        <f t="shared" si="26"/>
        <v>870800</v>
      </c>
      <c r="X59" s="15">
        <f t="shared" si="26"/>
        <v>884000</v>
      </c>
      <c r="Y59" s="15">
        <f t="shared" si="26"/>
        <v>897500</v>
      </c>
      <c r="Z59" s="15">
        <f t="shared" si="26"/>
        <v>911200</v>
      </c>
      <c r="AA59" s="15">
        <f t="shared" si="26"/>
        <v>925000</v>
      </c>
      <c r="AB59" s="15">
        <f t="shared" si="26"/>
        <v>939100</v>
      </c>
    </row>
    <row r="60" spans="1:30" ht="15">
      <c r="A60" s="14" t="s">
        <v>5</v>
      </c>
      <c r="B60" s="13">
        <f aca="true" t="shared" si="27" ref="B60:AB60">B57/B59</f>
        <v>0.048206610856583725</v>
      </c>
      <c r="C60" s="13">
        <f t="shared" si="27"/>
        <v>1.063391770221915</v>
      </c>
      <c r="D60" s="13">
        <f t="shared" si="27"/>
        <v>1.4073808777534005</v>
      </c>
      <c r="E60" s="13">
        <f t="shared" si="27"/>
        <v>1.8922509633431983</v>
      </c>
      <c r="F60" s="13">
        <f t="shared" si="27"/>
        <v>4.6730643236088065</v>
      </c>
      <c r="G60" s="13">
        <f t="shared" si="27"/>
        <v>7.397983652380109</v>
      </c>
      <c r="H60" s="13">
        <f t="shared" si="27"/>
        <v>7.398967504511786</v>
      </c>
      <c r="I60" s="13">
        <f t="shared" si="27"/>
        <v>7.325921680008009</v>
      </c>
      <c r="J60" s="13">
        <f t="shared" si="27"/>
        <v>7.293559795170867</v>
      </c>
      <c r="K60" s="13">
        <f t="shared" si="27"/>
        <v>7.277485834189775</v>
      </c>
      <c r="L60" s="13">
        <f t="shared" si="27"/>
        <v>7.29033932501073</v>
      </c>
      <c r="M60" s="13">
        <f t="shared" si="27"/>
        <v>7.344660136262478</v>
      </c>
      <c r="N60" s="13">
        <f t="shared" si="27"/>
        <v>7.404774520156094</v>
      </c>
      <c r="O60" s="13">
        <f t="shared" si="27"/>
        <v>7.507466630132114</v>
      </c>
      <c r="P60" s="13">
        <f t="shared" si="27"/>
        <v>7.617437594610404</v>
      </c>
      <c r="Q60" s="13">
        <f t="shared" si="27"/>
        <v>7.736111508172918</v>
      </c>
      <c r="R60" s="13">
        <f t="shared" si="27"/>
        <v>7.863219900615811</v>
      </c>
      <c r="S60" s="13">
        <f t="shared" si="27"/>
        <v>8.057977543347024</v>
      </c>
      <c r="T60" s="13">
        <f t="shared" si="27"/>
        <v>7.935974999431892</v>
      </c>
      <c r="U60" s="13">
        <f t="shared" si="27"/>
        <v>7.816686465294378</v>
      </c>
      <c r="V60" s="13">
        <f t="shared" si="27"/>
        <v>7.654338836307354</v>
      </c>
      <c r="W60" s="13">
        <f t="shared" si="27"/>
        <v>6.578565998793607</v>
      </c>
      <c r="X60" s="13">
        <f t="shared" si="27"/>
        <v>6.143329729150067</v>
      </c>
      <c r="Y60" s="13">
        <f t="shared" si="27"/>
        <v>5.567100558188864</v>
      </c>
      <c r="Z60" s="13">
        <f t="shared" si="27"/>
        <v>2.8102675980119844</v>
      </c>
      <c r="AA60" s="13">
        <f t="shared" si="27"/>
        <v>0.07452933623203428</v>
      </c>
      <c r="AB60" s="13">
        <f t="shared" si="27"/>
        <v>0</v>
      </c>
      <c r="AC60" s="3">
        <f>AVERAGE(B60:AB60)</f>
        <v>5.599296062657858</v>
      </c>
      <c r="AD60" s="2" t="s">
        <v>0</v>
      </c>
    </row>
    <row r="62" spans="1:30" ht="15.75">
      <c r="A62" s="12" t="s">
        <v>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">
      <c r="A63" s="10"/>
      <c r="B63" s="9">
        <v>2014</v>
      </c>
      <c r="C63" s="9">
        <v>2015</v>
      </c>
      <c r="D63" s="9">
        <v>2016</v>
      </c>
      <c r="E63" s="9">
        <v>2017</v>
      </c>
      <c r="F63" s="9">
        <v>2018</v>
      </c>
      <c r="G63" s="9">
        <v>2019</v>
      </c>
      <c r="H63" s="9">
        <v>2020</v>
      </c>
      <c r="I63" s="9">
        <v>2021</v>
      </c>
      <c r="J63" s="9">
        <v>2022</v>
      </c>
      <c r="K63" s="9">
        <v>2023</v>
      </c>
      <c r="L63" s="9">
        <v>2024</v>
      </c>
      <c r="M63" s="9">
        <v>2025</v>
      </c>
      <c r="N63" s="9">
        <v>2026</v>
      </c>
      <c r="O63" s="9">
        <v>2027</v>
      </c>
      <c r="P63" s="9">
        <v>2028</v>
      </c>
      <c r="Q63" s="9">
        <v>2029</v>
      </c>
      <c r="R63" s="9">
        <v>2030</v>
      </c>
      <c r="S63" s="9">
        <v>2031</v>
      </c>
      <c r="T63" s="9">
        <v>2032</v>
      </c>
      <c r="U63" s="9">
        <v>2033</v>
      </c>
      <c r="V63" s="9">
        <v>2034</v>
      </c>
      <c r="W63" s="9">
        <v>2035</v>
      </c>
      <c r="X63" s="9">
        <v>2036</v>
      </c>
      <c r="Y63" s="9">
        <v>2037</v>
      </c>
      <c r="Z63" s="9">
        <v>2038</v>
      </c>
      <c r="AA63" s="9">
        <v>2039</v>
      </c>
      <c r="AB63" s="9">
        <v>2040</v>
      </c>
      <c r="AC63" s="8"/>
      <c r="AD63" s="8"/>
    </row>
    <row r="64" spans="1:30" ht="15">
      <c r="A64" s="5" t="s">
        <v>3</v>
      </c>
      <c r="B64" s="7">
        <f aca="true" t="shared" si="28" ref="B64:AB64">B16+B37+B57</f>
        <v>921060.6242307341</v>
      </c>
      <c r="C64" s="7">
        <f t="shared" si="28"/>
        <v>3262990.9949466586</v>
      </c>
      <c r="D64" s="7">
        <f t="shared" si="28"/>
        <v>7587730.008969501</v>
      </c>
      <c r="E64" s="7">
        <f t="shared" si="28"/>
        <v>8960538.128697531</v>
      </c>
      <c r="F64" s="7">
        <f t="shared" si="28"/>
        <v>12515345.889717907</v>
      </c>
      <c r="G64" s="7">
        <f t="shared" si="28"/>
        <v>17447676.16822996</v>
      </c>
      <c r="H64" s="7">
        <f t="shared" si="28"/>
        <v>19534731.760280915</v>
      </c>
      <c r="I64" s="7">
        <f t="shared" si="28"/>
        <v>19550336.4765003</v>
      </c>
      <c r="J64" s="7">
        <f t="shared" si="28"/>
        <v>19550336.4765003</v>
      </c>
      <c r="K64" s="7">
        <f t="shared" si="28"/>
        <v>19550336.4765003</v>
      </c>
      <c r="L64" s="7">
        <f t="shared" si="28"/>
        <v>19550336.4765003</v>
      </c>
      <c r="M64" s="7">
        <f t="shared" si="28"/>
        <v>19550336.4765003</v>
      </c>
      <c r="N64" s="7">
        <f t="shared" si="28"/>
        <v>19550336.4765003</v>
      </c>
      <c r="O64" s="7">
        <f t="shared" si="28"/>
        <v>19550336.4765003</v>
      </c>
      <c r="P64" s="7">
        <f t="shared" si="28"/>
        <v>19550336.4765003</v>
      </c>
      <c r="Q64" s="7">
        <f t="shared" si="28"/>
        <v>19550336.4765003</v>
      </c>
      <c r="R64" s="7">
        <f t="shared" si="28"/>
        <v>19550336.4765003</v>
      </c>
      <c r="S64" s="7">
        <f t="shared" si="28"/>
        <v>19550336.4765003</v>
      </c>
      <c r="T64" s="7">
        <f t="shared" si="28"/>
        <v>19550336.4765003</v>
      </c>
      <c r="U64" s="7">
        <f t="shared" si="28"/>
        <v>19550336.4765003</v>
      </c>
      <c r="V64" s="7">
        <f t="shared" si="28"/>
        <v>18649258.88805457</v>
      </c>
      <c r="W64" s="7">
        <f t="shared" si="28"/>
        <v>16287345.48155364</v>
      </c>
      <c r="X64" s="7">
        <f t="shared" si="28"/>
        <v>11962606.467530796</v>
      </c>
      <c r="Y64" s="7">
        <f t="shared" si="28"/>
        <v>10589798.347802766</v>
      </c>
      <c r="Z64" s="7">
        <f t="shared" si="28"/>
        <v>7034990.58678239</v>
      </c>
      <c r="AA64" s="7">
        <f t="shared" si="28"/>
        <v>2102660.3082703343</v>
      </c>
      <c r="AB64" s="7">
        <f t="shared" si="28"/>
        <v>15604.71621938396</v>
      </c>
      <c r="AC64" s="6">
        <f>SUM(B64:AB64)</f>
        <v>391026712.5657909</v>
      </c>
      <c r="AD64" s="2" t="s">
        <v>2</v>
      </c>
    </row>
    <row r="65" spans="1:30" ht="15">
      <c r="A65" s="5" t="s">
        <v>1</v>
      </c>
      <c r="B65" s="4">
        <f aca="true" t="shared" si="29" ref="B65:AB65">B19+B40+B60</f>
        <v>1.1329158969627726</v>
      </c>
      <c r="C65" s="4">
        <f t="shared" si="29"/>
        <v>3.9623448633232043</v>
      </c>
      <c r="D65" s="4">
        <f t="shared" si="29"/>
        <v>9.099088630494665</v>
      </c>
      <c r="E65" s="4">
        <f t="shared" si="29"/>
        <v>10.545531515473145</v>
      </c>
      <c r="F65" s="4">
        <f t="shared" si="29"/>
        <v>14.463591690417086</v>
      </c>
      <c r="G65" s="4">
        <f t="shared" si="29"/>
        <v>19.750595617194886</v>
      </c>
      <c r="H65" s="4">
        <f t="shared" si="29"/>
        <v>21.885202509837455</v>
      </c>
      <c r="I65" s="4">
        <f t="shared" si="29"/>
        <v>21.686451998336437</v>
      </c>
      <c r="J65" s="4">
        <f t="shared" si="29"/>
        <v>21.59065320430734</v>
      </c>
      <c r="K65" s="4">
        <f t="shared" si="29"/>
        <v>21.54307049752099</v>
      </c>
      <c r="L65" s="4">
        <f t="shared" si="29"/>
        <v>21.58111985484082</v>
      </c>
      <c r="M65" s="4">
        <f t="shared" si="29"/>
        <v>21.741922238100862</v>
      </c>
      <c r="N65" s="4">
        <f t="shared" si="29"/>
        <v>21.919874959637063</v>
      </c>
      <c r="O65" s="4">
        <f t="shared" si="29"/>
        <v>22.22386776912618</v>
      </c>
      <c r="P65" s="4">
        <f t="shared" si="29"/>
        <v>22.549407700692385</v>
      </c>
      <c r="Q65" s="4">
        <f t="shared" si="29"/>
        <v>22.900710409394748</v>
      </c>
      <c r="R65" s="4">
        <f t="shared" si="29"/>
        <v>23.276981160257527</v>
      </c>
      <c r="S65" s="4">
        <f t="shared" si="29"/>
        <v>23.85350961017606</v>
      </c>
      <c r="T65" s="4">
        <f t="shared" si="29"/>
        <v>23.492353372386802</v>
      </c>
      <c r="U65" s="4">
        <f t="shared" si="29"/>
        <v>23.139231242159187</v>
      </c>
      <c r="V65" s="4">
        <f t="shared" si="29"/>
        <v>21.743335534632816</v>
      </c>
      <c r="W65" s="4">
        <f t="shared" si="29"/>
        <v>18.703887783134633</v>
      </c>
      <c r="X65" s="4">
        <f t="shared" si="29"/>
        <v>13.53236025738778</v>
      </c>
      <c r="Y65" s="4">
        <f t="shared" si="29"/>
        <v>11.799218214822023</v>
      </c>
      <c r="Z65" s="4">
        <f t="shared" si="29"/>
        <v>7.720577904721675</v>
      </c>
      <c r="AA65" s="4">
        <f t="shared" si="29"/>
        <v>2.273146279211172</v>
      </c>
      <c r="AB65" s="4">
        <f t="shared" si="29"/>
        <v>0.016616671514624596</v>
      </c>
      <c r="AC65" s="3">
        <f>AVERAGE(B65:AB65)</f>
        <v>16.597317310594974</v>
      </c>
      <c r="AD65" s="2" t="s">
        <v>0</v>
      </c>
    </row>
  </sheetData>
  <printOptions horizontalCentered="1" verticalCentered="1"/>
  <pageMargins left="0" right="0" top="0" bottom="0" header="0" footer="0.3"/>
  <pageSetup fitToHeight="1" fitToWidth="1" horizontalDpi="600" verticalDpi="600" orientation="landscape" paperSize="17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workbookViewId="0" topLeftCell="A1">
      <selection activeCell="A2" sqref="A2"/>
    </sheetView>
  </sheetViews>
  <sheetFormatPr defaultColWidth="9.140625" defaultRowHeight="15"/>
  <cols>
    <col min="1" max="1" width="29.57421875" style="0" customWidth="1"/>
    <col min="2" max="28" width="12.7109375" style="0" customWidth="1"/>
    <col min="29" max="29" width="12.7109375" style="0" bestFit="1" customWidth="1"/>
    <col min="30" max="30" width="22.00390625" style="0" customWidth="1"/>
  </cols>
  <sheetData>
    <row r="1" ht="15.75">
      <c r="A1" s="27" t="s">
        <v>32</v>
      </c>
    </row>
    <row r="3" spans="1:30" s="1" customFormat="1" ht="15.75">
      <c r="A3" s="12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">
      <c r="A4" s="22"/>
      <c r="B4" s="9">
        <v>2014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9">
        <v>2020</v>
      </c>
      <c r="I4" s="9">
        <v>2021</v>
      </c>
      <c r="J4" s="9">
        <v>2022</v>
      </c>
      <c r="K4" s="9">
        <v>2023</v>
      </c>
      <c r="L4" s="9">
        <v>2024</v>
      </c>
      <c r="M4" s="9">
        <v>2025</v>
      </c>
      <c r="N4" s="9">
        <v>2026</v>
      </c>
      <c r="O4" s="9">
        <v>2027</v>
      </c>
      <c r="P4" s="9">
        <v>2028</v>
      </c>
      <c r="Q4" s="9">
        <v>2029</v>
      </c>
      <c r="R4" s="9">
        <v>2030</v>
      </c>
      <c r="S4" s="9">
        <v>2031</v>
      </c>
      <c r="T4" s="9">
        <v>2032</v>
      </c>
      <c r="U4" s="9">
        <v>2033</v>
      </c>
      <c r="V4" s="9">
        <v>2034</v>
      </c>
      <c r="W4" s="9">
        <v>2035</v>
      </c>
      <c r="X4" s="9">
        <v>2036</v>
      </c>
      <c r="Y4" s="9">
        <v>2037</v>
      </c>
      <c r="Z4" s="9">
        <v>2038</v>
      </c>
      <c r="AA4" s="9">
        <v>2039</v>
      </c>
      <c r="AB4" s="9">
        <v>2040</v>
      </c>
      <c r="AC4" s="1"/>
      <c r="AD4" s="1"/>
    </row>
    <row r="5" spans="1:30" ht="15">
      <c r="A5" s="16" t="s">
        <v>19</v>
      </c>
      <c r="B5" s="23">
        <f>'[1]Alt E'!B24</f>
        <v>10962545.928119458</v>
      </c>
      <c r="C5" s="23">
        <f>'[1]Alt E'!C24</f>
        <v>20459004.525071062</v>
      </c>
      <c r="D5" s="23">
        <f>'[1]Alt E'!D24</f>
        <v>24895268.138663698</v>
      </c>
      <c r="E5" s="23">
        <f>'[1]Alt E'!E24</f>
        <v>8758303.611525413</v>
      </c>
      <c r="F5" s="23">
        <f>'[1]Alt E'!F24</f>
        <v>2399406.40822549</v>
      </c>
      <c r="G5" s="23"/>
      <c r="H5" s="23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>
        <f>SUM(B5:AB5)</f>
        <v>67474528.61160512</v>
      </c>
      <c r="AD5" s="22" t="s">
        <v>18</v>
      </c>
    </row>
    <row r="6" spans="1:30" ht="15">
      <c r="A6" s="21"/>
      <c r="C6" s="20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8" t="s">
        <v>17</v>
      </c>
      <c r="B7" s="19">
        <f>'[1]bond rates'!$D$3</f>
        <v>0.05</v>
      </c>
      <c r="C7" s="19">
        <f>'[1]bond rates'!$D$3</f>
        <v>0.05</v>
      </c>
      <c r="D7" s="19">
        <f>'[1]bond rates'!$D$3</f>
        <v>0.05</v>
      </c>
      <c r="E7" s="19">
        <f>'[1]bond rates'!$D$3</f>
        <v>0.05</v>
      </c>
      <c r="F7" s="19">
        <f>'[1]bond rates'!$D$3</f>
        <v>0.05</v>
      </c>
      <c r="G7" s="19"/>
      <c r="H7" s="19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">
      <c r="A8" s="18" t="s">
        <v>16</v>
      </c>
      <c r="B8" s="17">
        <v>20</v>
      </c>
      <c r="C8" s="17">
        <v>20</v>
      </c>
      <c r="D8" s="17">
        <v>20</v>
      </c>
      <c r="E8" s="17">
        <v>20</v>
      </c>
      <c r="F8" s="17">
        <v>20</v>
      </c>
      <c r="G8" s="17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>
      <c r="A9" s="20"/>
      <c r="B9" s="20"/>
      <c r="C9" s="20"/>
      <c r="D9" s="20"/>
      <c r="E9" s="20"/>
      <c r="F9" s="20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>
      <c r="A10" s="16" t="s">
        <v>31</v>
      </c>
      <c r="B10" s="29"/>
      <c r="C10" s="29"/>
      <c r="D10" s="29"/>
      <c r="E10" s="29"/>
      <c r="F10" s="29"/>
      <c r="G10" s="29"/>
      <c r="H10" s="7"/>
      <c r="I10" s="7"/>
      <c r="J10" s="7"/>
      <c r="K10" s="7"/>
      <c r="L10" s="7"/>
      <c r="M10" s="7"/>
      <c r="N10" s="7"/>
      <c r="O10" s="7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14" t="s">
        <v>14</v>
      </c>
      <c r="B11" s="7">
        <f>PMT(B7,B8,B5*-1)</f>
        <v>879663.0474690837</v>
      </c>
      <c r="C11" s="7">
        <f aca="true" t="shared" si="0" ref="C11:U11">B11</f>
        <v>879663.0474690837</v>
      </c>
      <c r="D11" s="7">
        <f t="shared" si="0"/>
        <v>879663.0474690837</v>
      </c>
      <c r="E11" s="7">
        <f t="shared" si="0"/>
        <v>879663.0474690837</v>
      </c>
      <c r="F11" s="7">
        <f t="shared" si="0"/>
        <v>879663.0474690837</v>
      </c>
      <c r="G11" s="7">
        <f t="shared" si="0"/>
        <v>879663.0474690837</v>
      </c>
      <c r="H11" s="7">
        <f t="shared" si="0"/>
        <v>879663.0474690837</v>
      </c>
      <c r="I11" s="7">
        <f t="shared" si="0"/>
        <v>879663.0474690837</v>
      </c>
      <c r="J11" s="7">
        <f t="shared" si="0"/>
        <v>879663.0474690837</v>
      </c>
      <c r="K11" s="7">
        <f t="shared" si="0"/>
        <v>879663.0474690837</v>
      </c>
      <c r="L11" s="7">
        <f t="shared" si="0"/>
        <v>879663.0474690837</v>
      </c>
      <c r="M11" s="7">
        <f t="shared" si="0"/>
        <v>879663.0474690837</v>
      </c>
      <c r="N11" s="7">
        <f t="shared" si="0"/>
        <v>879663.0474690837</v>
      </c>
      <c r="O11" s="7">
        <f t="shared" si="0"/>
        <v>879663.0474690837</v>
      </c>
      <c r="P11" s="7">
        <f t="shared" si="0"/>
        <v>879663.0474690837</v>
      </c>
      <c r="Q11" s="7">
        <f t="shared" si="0"/>
        <v>879663.0474690837</v>
      </c>
      <c r="R11" s="7">
        <f t="shared" si="0"/>
        <v>879663.0474690837</v>
      </c>
      <c r="S11" s="7">
        <f t="shared" si="0"/>
        <v>879663.0474690837</v>
      </c>
      <c r="T11" s="7">
        <f t="shared" si="0"/>
        <v>879663.0474690837</v>
      </c>
      <c r="U11" s="7">
        <f t="shared" si="0"/>
        <v>879663.0474690837</v>
      </c>
      <c r="V11" s="7"/>
      <c r="W11" s="7"/>
      <c r="X11" s="7"/>
      <c r="Y11" s="7"/>
      <c r="Z11" s="7"/>
      <c r="AA11" s="7"/>
      <c r="AB11" s="7"/>
      <c r="AC11" s="1"/>
      <c r="AD11" s="1"/>
    </row>
    <row r="12" spans="1:30" ht="15">
      <c r="A12" s="14" t="s">
        <v>13</v>
      </c>
      <c r="B12" s="1"/>
      <c r="C12" s="7">
        <f>PMT(C7,C8,C5*-1)</f>
        <v>1641683.454437763</v>
      </c>
      <c r="D12" s="7">
        <f aca="true" t="shared" si="1" ref="D12:V12">C12</f>
        <v>1641683.454437763</v>
      </c>
      <c r="E12" s="7">
        <f t="shared" si="1"/>
        <v>1641683.454437763</v>
      </c>
      <c r="F12" s="7">
        <f t="shared" si="1"/>
        <v>1641683.454437763</v>
      </c>
      <c r="G12" s="7">
        <f t="shared" si="1"/>
        <v>1641683.454437763</v>
      </c>
      <c r="H12" s="7">
        <f t="shared" si="1"/>
        <v>1641683.454437763</v>
      </c>
      <c r="I12" s="7">
        <f t="shared" si="1"/>
        <v>1641683.454437763</v>
      </c>
      <c r="J12" s="7">
        <f t="shared" si="1"/>
        <v>1641683.454437763</v>
      </c>
      <c r="K12" s="7">
        <f t="shared" si="1"/>
        <v>1641683.454437763</v>
      </c>
      <c r="L12" s="7">
        <f t="shared" si="1"/>
        <v>1641683.454437763</v>
      </c>
      <c r="M12" s="7">
        <f t="shared" si="1"/>
        <v>1641683.454437763</v>
      </c>
      <c r="N12" s="7">
        <f t="shared" si="1"/>
        <v>1641683.454437763</v>
      </c>
      <c r="O12" s="7">
        <f t="shared" si="1"/>
        <v>1641683.454437763</v>
      </c>
      <c r="P12" s="7">
        <f t="shared" si="1"/>
        <v>1641683.454437763</v>
      </c>
      <c r="Q12" s="7">
        <f t="shared" si="1"/>
        <v>1641683.454437763</v>
      </c>
      <c r="R12" s="7">
        <f t="shared" si="1"/>
        <v>1641683.454437763</v>
      </c>
      <c r="S12" s="7">
        <f t="shared" si="1"/>
        <v>1641683.454437763</v>
      </c>
      <c r="T12" s="7">
        <f t="shared" si="1"/>
        <v>1641683.454437763</v>
      </c>
      <c r="U12" s="7">
        <f t="shared" si="1"/>
        <v>1641683.454437763</v>
      </c>
      <c r="V12" s="7">
        <f t="shared" si="1"/>
        <v>1641683.454437763</v>
      </c>
      <c r="W12" s="7"/>
      <c r="X12" s="7"/>
      <c r="Y12" s="7"/>
      <c r="Z12" s="7"/>
      <c r="AA12" s="7"/>
      <c r="AB12" s="7"/>
      <c r="AC12" s="1"/>
      <c r="AD12" s="1"/>
    </row>
    <row r="13" spans="1:30" ht="15">
      <c r="A13" s="14" t="s">
        <v>12</v>
      </c>
      <c r="B13" s="1"/>
      <c r="C13" s="1"/>
      <c r="D13" s="7">
        <f>PMT(D7,D8,D5*-1)</f>
        <v>1997660.724252361</v>
      </c>
      <c r="E13" s="7">
        <f aca="true" t="shared" si="2" ref="E13:W13">D13</f>
        <v>1997660.724252361</v>
      </c>
      <c r="F13" s="7">
        <f t="shared" si="2"/>
        <v>1997660.724252361</v>
      </c>
      <c r="G13" s="7">
        <f t="shared" si="2"/>
        <v>1997660.724252361</v>
      </c>
      <c r="H13" s="7">
        <f t="shared" si="2"/>
        <v>1997660.724252361</v>
      </c>
      <c r="I13" s="7">
        <f t="shared" si="2"/>
        <v>1997660.724252361</v>
      </c>
      <c r="J13" s="7">
        <f t="shared" si="2"/>
        <v>1997660.724252361</v>
      </c>
      <c r="K13" s="7">
        <f t="shared" si="2"/>
        <v>1997660.724252361</v>
      </c>
      <c r="L13" s="7">
        <f t="shared" si="2"/>
        <v>1997660.724252361</v>
      </c>
      <c r="M13" s="7">
        <f t="shared" si="2"/>
        <v>1997660.724252361</v>
      </c>
      <c r="N13" s="7">
        <f t="shared" si="2"/>
        <v>1997660.724252361</v>
      </c>
      <c r="O13" s="7">
        <f t="shared" si="2"/>
        <v>1997660.724252361</v>
      </c>
      <c r="P13" s="7">
        <f t="shared" si="2"/>
        <v>1997660.724252361</v>
      </c>
      <c r="Q13" s="7">
        <f t="shared" si="2"/>
        <v>1997660.724252361</v>
      </c>
      <c r="R13" s="7">
        <f t="shared" si="2"/>
        <v>1997660.724252361</v>
      </c>
      <c r="S13" s="7">
        <f t="shared" si="2"/>
        <v>1997660.724252361</v>
      </c>
      <c r="T13" s="7">
        <f t="shared" si="2"/>
        <v>1997660.724252361</v>
      </c>
      <c r="U13" s="7">
        <f t="shared" si="2"/>
        <v>1997660.724252361</v>
      </c>
      <c r="V13" s="7">
        <f t="shared" si="2"/>
        <v>1997660.724252361</v>
      </c>
      <c r="W13" s="7">
        <f t="shared" si="2"/>
        <v>1997660.724252361</v>
      </c>
      <c r="X13" s="7"/>
      <c r="Y13" s="7"/>
      <c r="Z13" s="7"/>
      <c r="AA13" s="7"/>
      <c r="AB13" s="7"/>
      <c r="AC13" s="1"/>
      <c r="AD13" s="1"/>
    </row>
    <row r="14" spans="1:30" ht="15">
      <c r="A14" s="14" t="s">
        <v>11</v>
      </c>
      <c r="B14" s="1"/>
      <c r="C14" s="1"/>
      <c r="D14" s="1"/>
      <c r="E14" s="7">
        <f>PMT(E7,E8,E5*-1)</f>
        <v>702788.9411903745</v>
      </c>
      <c r="F14" s="7">
        <f aca="true" t="shared" si="3" ref="F14:X14">E14</f>
        <v>702788.9411903745</v>
      </c>
      <c r="G14" s="7">
        <f t="shared" si="3"/>
        <v>702788.9411903745</v>
      </c>
      <c r="H14" s="7">
        <f t="shared" si="3"/>
        <v>702788.9411903745</v>
      </c>
      <c r="I14" s="7">
        <f t="shared" si="3"/>
        <v>702788.9411903745</v>
      </c>
      <c r="J14" s="7">
        <f t="shared" si="3"/>
        <v>702788.9411903745</v>
      </c>
      <c r="K14" s="7">
        <f t="shared" si="3"/>
        <v>702788.9411903745</v>
      </c>
      <c r="L14" s="7">
        <f t="shared" si="3"/>
        <v>702788.9411903745</v>
      </c>
      <c r="M14" s="7">
        <f t="shared" si="3"/>
        <v>702788.9411903745</v>
      </c>
      <c r="N14" s="7">
        <f t="shared" si="3"/>
        <v>702788.9411903745</v>
      </c>
      <c r="O14" s="7">
        <f t="shared" si="3"/>
        <v>702788.9411903745</v>
      </c>
      <c r="P14" s="7">
        <f t="shared" si="3"/>
        <v>702788.9411903745</v>
      </c>
      <c r="Q14" s="7">
        <f t="shared" si="3"/>
        <v>702788.9411903745</v>
      </c>
      <c r="R14" s="7">
        <f t="shared" si="3"/>
        <v>702788.9411903745</v>
      </c>
      <c r="S14" s="7">
        <f t="shared" si="3"/>
        <v>702788.9411903745</v>
      </c>
      <c r="T14" s="7">
        <f t="shared" si="3"/>
        <v>702788.9411903745</v>
      </c>
      <c r="U14" s="7">
        <f t="shared" si="3"/>
        <v>702788.9411903745</v>
      </c>
      <c r="V14" s="7">
        <f t="shared" si="3"/>
        <v>702788.9411903745</v>
      </c>
      <c r="W14" s="7">
        <f t="shared" si="3"/>
        <v>702788.9411903745</v>
      </c>
      <c r="X14" s="7">
        <f t="shared" si="3"/>
        <v>702788.9411903745</v>
      </c>
      <c r="Y14" s="7"/>
      <c r="Z14" s="7"/>
      <c r="AA14" s="7"/>
      <c r="AB14" s="7"/>
      <c r="AC14" s="1"/>
      <c r="AD14" s="1"/>
    </row>
    <row r="15" spans="1:30" ht="15">
      <c r="A15" s="14" t="s">
        <v>10</v>
      </c>
      <c r="B15" s="1"/>
      <c r="C15" s="1"/>
      <c r="D15" s="1"/>
      <c r="E15" s="1"/>
      <c r="F15" s="7">
        <f>PMT(F7,F8,F5*-1)</f>
        <v>192534.57791793733</v>
      </c>
      <c r="G15" s="7">
        <f aca="true" t="shared" si="4" ref="G15:Y15">F15</f>
        <v>192534.57791793733</v>
      </c>
      <c r="H15" s="7">
        <f t="shared" si="4"/>
        <v>192534.57791793733</v>
      </c>
      <c r="I15" s="7">
        <f t="shared" si="4"/>
        <v>192534.57791793733</v>
      </c>
      <c r="J15" s="7">
        <f t="shared" si="4"/>
        <v>192534.57791793733</v>
      </c>
      <c r="K15" s="7">
        <f t="shared" si="4"/>
        <v>192534.57791793733</v>
      </c>
      <c r="L15" s="7">
        <f t="shared" si="4"/>
        <v>192534.57791793733</v>
      </c>
      <c r="M15" s="7">
        <f t="shared" si="4"/>
        <v>192534.57791793733</v>
      </c>
      <c r="N15" s="7">
        <f t="shared" si="4"/>
        <v>192534.57791793733</v>
      </c>
      <c r="O15" s="7">
        <f t="shared" si="4"/>
        <v>192534.57791793733</v>
      </c>
      <c r="P15" s="7">
        <f t="shared" si="4"/>
        <v>192534.57791793733</v>
      </c>
      <c r="Q15" s="7">
        <f t="shared" si="4"/>
        <v>192534.57791793733</v>
      </c>
      <c r="R15" s="7">
        <f t="shared" si="4"/>
        <v>192534.57791793733</v>
      </c>
      <c r="S15" s="7">
        <f t="shared" si="4"/>
        <v>192534.57791793733</v>
      </c>
      <c r="T15" s="7">
        <f t="shared" si="4"/>
        <v>192534.57791793733</v>
      </c>
      <c r="U15" s="7">
        <f t="shared" si="4"/>
        <v>192534.57791793733</v>
      </c>
      <c r="V15" s="7">
        <f t="shared" si="4"/>
        <v>192534.57791793733</v>
      </c>
      <c r="W15" s="7">
        <f t="shared" si="4"/>
        <v>192534.57791793733</v>
      </c>
      <c r="X15" s="7">
        <f t="shared" si="4"/>
        <v>192534.57791793733</v>
      </c>
      <c r="Y15" s="7">
        <f t="shared" si="4"/>
        <v>192534.57791793733</v>
      </c>
      <c r="Z15" s="7"/>
      <c r="AA15" s="7"/>
      <c r="AB15" s="7"/>
      <c r="AC15" s="1"/>
      <c r="AD15" s="1"/>
    </row>
    <row r="16" spans="1:30" ht="15">
      <c r="A16" s="14" t="s">
        <v>7</v>
      </c>
      <c r="B16" s="7">
        <f aca="true" t="shared" si="5" ref="B16:AB16">SUM(B10:B15)</f>
        <v>879663.0474690837</v>
      </c>
      <c r="C16" s="7">
        <f t="shared" si="5"/>
        <v>2521346.5019068466</v>
      </c>
      <c r="D16" s="7">
        <f t="shared" si="5"/>
        <v>4519007.2261592075</v>
      </c>
      <c r="E16" s="7">
        <f t="shared" si="5"/>
        <v>5221796.167349583</v>
      </c>
      <c r="F16" s="7">
        <f t="shared" si="5"/>
        <v>5414330.74526752</v>
      </c>
      <c r="G16" s="7">
        <f t="shared" si="5"/>
        <v>5414330.74526752</v>
      </c>
      <c r="H16" s="7">
        <f t="shared" si="5"/>
        <v>5414330.74526752</v>
      </c>
      <c r="I16" s="7">
        <f t="shared" si="5"/>
        <v>5414330.74526752</v>
      </c>
      <c r="J16" s="7">
        <f t="shared" si="5"/>
        <v>5414330.74526752</v>
      </c>
      <c r="K16" s="7">
        <f t="shared" si="5"/>
        <v>5414330.74526752</v>
      </c>
      <c r="L16" s="7">
        <f t="shared" si="5"/>
        <v>5414330.74526752</v>
      </c>
      <c r="M16" s="7">
        <f t="shared" si="5"/>
        <v>5414330.74526752</v>
      </c>
      <c r="N16" s="7">
        <f t="shared" si="5"/>
        <v>5414330.74526752</v>
      </c>
      <c r="O16" s="7">
        <f t="shared" si="5"/>
        <v>5414330.74526752</v>
      </c>
      <c r="P16" s="7">
        <f t="shared" si="5"/>
        <v>5414330.74526752</v>
      </c>
      <c r="Q16" s="7">
        <f t="shared" si="5"/>
        <v>5414330.74526752</v>
      </c>
      <c r="R16" s="7">
        <f t="shared" si="5"/>
        <v>5414330.74526752</v>
      </c>
      <c r="S16" s="7">
        <f t="shared" si="5"/>
        <v>5414330.74526752</v>
      </c>
      <c r="T16" s="7">
        <f t="shared" si="5"/>
        <v>5414330.74526752</v>
      </c>
      <c r="U16" s="7">
        <f t="shared" si="5"/>
        <v>5414330.74526752</v>
      </c>
      <c r="V16" s="7">
        <f t="shared" si="5"/>
        <v>4534667.6977984365</v>
      </c>
      <c r="W16" s="7">
        <f t="shared" si="5"/>
        <v>2892984.243360673</v>
      </c>
      <c r="X16" s="7">
        <f t="shared" si="5"/>
        <v>895323.5191083119</v>
      </c>
      <c r="Y16" s="7">
        <f t="shared" si="5"/>
        <v>192534.57791793733</v>
      </c>
      <c r="Z16" s="7">
        <f t="shared" si="5"/>
        <v>0</v>
      </c>
      <c r="AA16" s="7">
        <f t="shared" si="5"/>
        <v>0</v>
      </c>
      <c r="AB16" s="7">
        <f t="shared" si="5"/>
        <v>0</v>
      </c>
      <c r="AC16" s="6">
        <f>SUM(B16:AB16)</f>
        <v>108286614.9053504</v>
      </c>
      <c r="AD16" s="2" t="s">
        <v>2</v>
      </c>
    </row>
    <row r="17" spans="1:3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14" t="s">
        <v>6</v>
      </c>
      <c r="B18" s="15">
        <f>'[1]Alt E'!B37</f>
        <v>813000</v>
      </c>
      <c r="C18" s="15">
        <f>'[1]Alt E'!C37</f>
        <v>823500</v>
      </c>
      <c r="D18" s="15">
        <f>'[1]Alt E'!D37</f>
        <v>833900</v>
      </c>
      <c r="E18" s="15">
        <f>'[1]Alt E'!E37</f>
        <v>849700</v>
      </c>
      <c r="F18" s="15">
        <f>'[1]Alt E'!F37</f>
        <v>865300</v>
      </c>
      <c r="G18" s="15">
        <f>'[1]Alt E'!G37</f>
        <v>883400</v>
      </c>
      <c r="H18" s="15">
        <f>'[1]Alt E'!H37</f>
        <v>892600</v>
      </c>
      <c r="I18" s="15">
        <f>'[1]Alt E'!I37</f>
        <v>901500</v>
      </c>
      <c r="J18" s="15">
        <f>'[1]Alt E'!J37</f>
        <v>905500</v>
      </c>
      <c r="K18" s="15">
        <f>'[1]Alt E'!K37</f>
        <v>907500</v>
      </c>
      <c r="L18" s="15">
        <f>'[1]Alt E'!L37</f>
        <v>905900</v>
      </c>
      <c r="M18" s="15">
        <f>'[1]Alt E'!M37</f>
        <v>899200</v>
      </c>
      <c r="N18" s="15">
        <f>'[1]Alt E'!N37</f>
        <v>891900</v>
      </c>
      <c r="O18" s="15">
        <f>'[1]Alt E'!O37</f>
        <v>879700</v>
      </c>
      <c r="P18" s="15">
        <f>'[1]Alt E'!P37</f>
        <v>867000</v>
      </c>
      <c r="Q18" s="15">
        <f>'[1]Alt E'!Q37</f>
        <v>853700</v>
      </c>
      <c r="R18" s="15">
        <f>'[1]Alt E'!R37</f>
        <v>839900</v>
      </c>
      <c r="S18" s="15">
        <f>'[1]Alt E'!S37</f>
        <v>819600</v>
      </c>
      <c r="T18" s="15">
        <f>'[1]Alt E'!T37</f>
        <v>832200</v>
      </c>
      <c r="U18" s="15">
        <f>'[1]Alt E'!U37</f>
        <v>844900</v>
      </c>
      <c r="V18" s="15">
        <f>'[1]Alt E'!V37</f>
        <v>857700</v>
      </c>
      <c r="W18" s="15">
        <f>'[1]Alt E'!W37</f>
        <v>870800</v>
      </c>
      <c r="X18" s="15">
        <f>'[1]Alt E'!X37</f>
        <v>884000</v>
      </c>
      <c r="Y18" s="15">
        <f>'[1]Alt E'!Y37</f>
        <v>897500</v>
      </c>
      <c r="Z18" s="15">
        <f>'[1]Alt E'!Z37</f>
        <v>911200</v>
      </c>
      <c r="AA18" s="15">
        <f>'[1]Alt E'!AA37</f>
        <v>925000</v>
      </c>
      <c r="AB18" s="15">
        <f>'[1]Alt E'!AB37</f>
        <v>939100</v>
      </c>
      <c r="AC18" s="1"/>
      <c r="AD18" s="1"/>
    </row>
    <row r="19" spans="1:30" ht="15">
      <c r="A19" s="14" t="s">
        <v>1</v>
      </c>
      <c r="B19" s="13">
        <f>'[1]Alt E'!B38</f>
        <v>1.0819963683506564</v>
      </c>
      <c r="C19" s="13">
        <f>'[1]Alt E'!C38</f>
        <v>3.0617443860435296</v>
      </c>
      <c r="D19" s="13">
        <f>'[1]Alt E'!D38</f>
        <v>5.419123667297287</v>
      </c>
      <c r="E19" s="13">
        <f>'[1]Alt E'!E38</f>
        <v>6.1454585940326965</v>
      </c>
      <c r="F19" s="13">
        <f>'[1]Alt E'!F38</f>
        <v>6.257171784661412</v>
      </c>
      <c r="G19" s="13">
        <f>'[1]Alt E'!G38</f>
        <v>6.128968468720307</v>
      </c>
      <c r="H19" s="13">
        <f>'[1]Alt E'!H38</f>
        <v>6.065797384346314</v>
      </c>
      <c r="I19" s="13">
        <f>'[1]Alt E'!I38</f>
        <v>6.00591319497229</v>
      </c>
      <c r="J19" s="13">
        <f>'[1]Alt E'!J38</f>
        <v>5.979382380196046</v>
      </c>
      <c r="K19" s="13">
        <f>'[1]Alt E'!K38</f>
        <v>5.966204677980738</v>
      </c>
      <c r="L19" s="13">
        <f>'[1]Alt E'!L38</f>
        <v>5.9767421848631415</v>
      </c>
      <c r="M19" s="13">
        <f>'[1]Alt E'!M38</f>
        <v>6.021275295003914</v>
      </c>
      <c r="N19" s="13">
        <f>'[1]Alt E'!N38</f>
        <v>6.070558072953829</v>
      </c>
      <c r="O19" s="13">
        <f>'[1]Alt E'!O38</f>
        <v>6.154746783298306</v>
      </c>
      <c r="P19" s="13">
        <f>'[1]Alt E'!P38</f>
        <v>6.244902820377762</v>
      </c>
      <c r="Q19" s="13">
        <f>'[1]Alt E'!Q38</f>
        <v>6.342193680763172</v>
      </c>
      <c r="R19" s="13">
        <f>'[1]Alt E'!R38</f>
        <v>6.446399268088486</v>
      </c>
      <c r="S19" s="13">
        <f>'[1]Alt E'!S38</f>
        <v>6.606064842932552</v>
      </c>
      <c r="T19" s="13">
        <f>'[1]Alt E'!T38</f>
        <v>6.506045115678346</v>
      </c>
      <c r="U19" s="13">
        <f>'[1]Alt E'!U38</f>
        <v>6.408250379059675</v>
      </c>
      <c r="V19" s="13">
        <f>'[1]Alt E'!V38</f>
        <v>5.28700909152202</v>
      </c>
      <c r="W19" s="13">
        <f>'[1]Alt E'!W38</f>
        <v>3.322214335508352</v>
      </c>
      <c r="X19" s="13">
        <f>'[1]Alt E'!X38</f>
        <v>1.0128094107560088</v>
      </c>
      <c r="Y19" s="13">
        <f>'[1]Alt E'!Y38</f>
        <v>0.21452320659380206</v>
      </c>
      <c r="Z19" s="13">
        <f>'[1]Alt E'!Z38</f>
        <v>0</v>
      </c>
      <c r="AA19" s="13">
        <f>'[1]Alt E'!AA38</f>
        <v>0</v>
      </c>
      <c r="AB19" s="13">
        <f>'[1]Alt E'!AB38</f>
        <v>0</v>
      </c>
      <c r="AC19" s="3">
        <f>AVERAGE(B19:AB19)</f>
        <v>4.619462792370395</v>
      </c>
      <c r="AD19" s="2" t="s">
        <v>0</v>
      </c>
    </row>
    <row r="21" spans="1:30" s="1" customFormat="1" ht="15.75">
      <c r="A21" s="12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44" ht="15">
      <c r="A22" s="22"/>
      <c r="B22" s="9">
        <v>2014</v>
      </c>
      <c r="C22" s="9">
        <v>2015</v>
      </c>
      <c r="D22" s="9">
        <v>2016</v>
      </c>
      <c r="E22" s="9">
        <v>2017</v>
      </c>
      <c r="F22" s="9">
        <v>2018</v>
      </c>
      <c r="G22" s="9">
        <v>2019</v>
      </c>
      <c r="H22" s="9">
        <v>2020</v>
      </c>
      <c r="I22" s="9">
        <v>2021</v>
      </c>
      <c r="J22" s="9">
        <v>2022</v>
      </c>
      <c r="K22" s="9">
        <v>2023</v>
      </c>
      <c r="L22" s="9">
        <v>2024</v>
      </c>
      <c r="M22" s="9">
        <v>2025</v>
      </c>
      <c r="N22" s="9">
        <v>2026</v>
      </c>
      <c r="O22" s="9">
        <v>2027</v>
      </c>
      <c r="P22" s="9">
        <v>2028</v>
      </c>
      <c r="Q22" s="9">
        <v>2029</v>
      </c>
      <c r="R22" s="9">
        <v>2030</v>
      </c>
      <c r="S22" s="9">
        <v>2031</v>
      </c>
      <c r="T22" s="9">
        <v>2032</v>
      </c>
      <c r="U22" s="9">
        <v>2033</v>
      </c>
      <c r="V22" s="9">
        <v>2034</v>
      </c>
      <c r="W22" s="9">
        <v>2035</v>
      </c>
      <c r="X22" s="9">
        <v>2036</v>
      </c>
      <c r="Y22" s="9">
        <v>2037</v>
      </c>
      <c r="Z22" s="9">
        <v>2038</v>
      </c>
      <c r="AA22" s="9">
        <v>2039</v>
      </c>
      <c r="AB22" s="9">
        <v>2040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>
      <c r="A23" s="16" t="s">
        <v>19</v>
      </c>
      <c r="B23" s="23">
        <f>'[1]Alt E'!B16</f>
        <v>488418.63153371884</v>
      </c>
      <c r="C23" s="23">
        <f>'[1]Alt E'!C16</f>
        <v>10424777.882141683</v>
      </c>
      <c r="D23" s="23">
        <f>'[1]Alt E'!D16</f>
        <v>3712639.4052181495</v>
      </c>
      <c r="E23" s="23">
        <f>'[1]Alt E'!E16</f>
        <v>5411474.689396963</v>
      </c>
      <c r="F23" s="23">
        <f>'[1]Alt E'!F16</f>
        <v>30354915.026325934</v>
      </c>
      <c r="G23" s="23">
        <f>'[1]Alt E'!G16</f>
        <v>31053039.122135274</v>
      </c>
      <c r="H23" s="23">
        <f>'[1]Alt E'!H16</f>
        <v>859140.2449524857</v>
      </c>
      <c r="I23" s="2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6">
        <f>SUM(B23:AB23)</f>
        <v>82304405.0017042</v>
      </c>
      <c r="AD23" s="22" t="s">
        <v>18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>
      <c r="A24" s="21"/>
      <c r="B24" s="2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>
      <c r="A25" s="18" t="s">
        <v>17</v>
      </c>
      <c r="B25" s="19">
        <f>'[1]bond rates'!$D$3</f>
        <v>0.05</v>
      </c>
      <c r="C25" s="19">
        <f>'[1]bond rates'!$D$3</f>
        <v>0.05</v>
      </c>
      <c r="D25" s="19">
        <f>'[1]bond rates'!$D$3</f>
        <v>0.05</v>
      </c>
      <c r="E25" s="19">
        <f>'[1]bond rates'!$D$3</f>
        <v>0.05</v>
      </c>
      <c r="F25" s="19">
        <f>'[1]bond rates'!$D$3</f>
        <v>0.05</v>
      </c>
      <c r="G25" s="19">
        <f>'[1]bond rates'!$D$3</f>
        <v>0.05</v>
      </c>
      <c r="H25" s="19">
        <f>'[1]bond rates'!$D$3</f>
        <v>0.05</v>
      </c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>
      <c r="A26" s="18" t="s">
        <v>16</v>
      </c>
      <c r="B26" s="17">
        <v>20</v>
      </c>
      <c r="C26" s="17">
        <v>20</v>
      </c>
      <c r="D26" s="17">
        <v>20</v>
      </c>
      <c r="E26" s="17">
        <v>20</v>
      </c>
      <c r="F26" s="17">
        <v>20</v>
      </c>
      <c r="G26" s="17">
        <v>20</v>
      </c>
      <c r="H26" s="17">
        <v>20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>
      <c r="A28" s="16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>
      <c r="A29" s="14" t="s">
        <v>14</v>
      </c>
      <c r="B29" s="7">
        <f>PMT(B25,B26,B23*-1)</f>
        <v>39191.97462640257</v>
      </c>
      <c r="C29" s="7">
        <f aca="true" t="shared" si="6" ref="C29:U29">B29</f>
        <v>39191.97462640257</v>
      </c>
      <c r="D29" s="7">
        <f t="shared" si="6"/>
        <v>39191.97462640257</v>
      </c>
      <c r="E29" s="7">
        <f t="shared" si="6"/>
        <v>39191.97462640257</v>
      </c>
      <c r="F29" s="7">
        <f t="shared" si="6"/>
        <v>39191.97462640257</v>
      </c>
      <c r="G29" s="7">
        <f t="shared" si="6"/>
        <v>39191.97462640257</v>
      </c>
      <c r="H29" s="7">
        <f t="shared" si="6"/>
        <v>39191.97462640257</v>
      </c>
      <c r="I29" s="7">
        <f t="shared" si="6"/>
        <v>39191.97462640257</v>
      </c>
      <c r="J29" s="7">
        <f t="shared" si="6"/>
        <v>39191.97462640257</v>
      </c>
      <c r="K29" s="7">
        <f t="shared" si="6"/>
        <v>39191.97462640257</v>
      </c>
      <c r="L29" s="7">
        <f t="shared" si="6"/>
        <v>39191.97462640257</v>
      </c>
      <c r="M29" s="7">
        <f t="shared" si="6"/>
        <v>39191.97462640257</v>
      </c>
      <c r="N29" s="7">
        <f t="shared" si="6"/>
        <v>39191.97462640257</v>
      </c>
      <c r="O29" s="7">
        <f t="shared" si="6"/>
        <v>39191.97462640257</v>
      </c>
      <c r="P29" s="7">
        <f t="shared" si="6"/>
        <v>39191.97462640257</v>
      </c>
      <c r="Q29" s="7">
        <f t="shared" si="6"/>
        <v>39191.97462640257</v>
      </c>
      <c r="R29" s="7">
        <f t="shared" si="6"/>
        <v>39191.97462640257</v>
      </c>
      <c r="S29" s="7">
        <f t="shared" si="6"/>
        <v>39191.97462640257</v>
      </c>
      <c r="T29" s="7">
        <f t="shared" si="6"/>
        <v>39191.97462640257</v>
      </c>
      <c r="U29" s="7">
        <f t="shared" si="6"/>
        <v>39191.97462640257</v>
      </c>
      <c r="V29" s="7"/>
      <c r="W29" s="7"/>
      <c r="X29" s="7"/>
      <c r="Y29" s="7"/>
      <c r="Z29" s="7"/>
      <c r="AA29" s="7"/>
      <c r="AB29" s="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>
      <c r="A30" s="14" t="s">
        <v>13</v>
      </c>
      <c r="B30" s="1"/>
      <c r="C30" s="7">
        <f>PMT(C25,C26,C23*-1)</f>
        <v>836511.1481513444</v>
      </c>
      <c r="D30" s="7">
        <f aca="true" t="shared" si="7" ref="D30:V30">C30</f>
        <v>836511.1481513444</v>
      </c>
      <c r="E30" s="7">
        <f t="shared" si="7"/>
        <v>836511.1481513444</v>
      </c>
      <c r="F30" s="7">
        <f t="shared" si="7"/>
        <v>836511.1481513444</v>
      </c>
      <c r="G30" s="7">
        <f t="shared" si="7"/>
        <v>836511.1481513444</v>
      </c>
      <c r="H30" s="7">
        <f t="shared" si="7"/>
        <v>836511.1481513444</v>
      </c>
      <c r="I30" s="7">
        <f t="shared" si="7"/>
        <v>836511.1481513444</v>
      </c>
      <c r="J30" s="7">
        <f t="shared" si="7"/>
        <v>836511.1481513444</v>
      </c>
      <c r="K30" s="7">
        <f t="shared" si="7"/>
        <v>836511.1481513444</v>
      </c>
      <c r="L30" s="7">
        <f t="shared" si="7"/>
        <v>836511.1481513444</v>
      </c>
      <c r="M30" s="7">
        <f t="shared" si="7"/>
        <v>836511.1481513444</v>
      </c>
      <c r="N30" s="7">
        <f t="shared" si="7"/>
        <v>836511.1481513444</v>
      </c>
      <c r="O30" s="7">
        <f t="shared" si="7"/>
        <v>836511.1481513444</v>
      </c>
      <c r="P30" s="7">
        <f t="shared" si="7"/>
        <v>836511.1481513444</v>
      </c>
      <c r="Q30" s="7">
        <f t="shared" si="7"/>
        <v>836511.1481513444</v>
      </c>
      <c r="R30" s="7">
        <f t="shared" si="7"/>
        <v>836511.1481513444</v>
      </c>
      <c r="S30" s="7">
        <f t="shared" si="7"/>
        <v>836511.1481513444</v>
      </c>
      <c r="T30" s="7">
        <f t="shared" si="7"/>
        <v>836511.1481513444</v>
      </c>
      <c r="U30" s="7">
        <f t="shared" si="7"/>
        <v>836511.1481513444</v>
      </c>
      <c r="V30" s="7">
        <f t="shared" si="7"/>
        <v>836511.1481513444</v>
      </c>
      <c r="W30" s="7"/>
      <c r="X30" s="7"/>
      <c r="Y30" s="7"/>
      <c r="Z30" s="7"/>
      <c r="AA30" s="7"/>
      <c r="AB30" s="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>
      <c r="A31" s="14" t="s">
        <v>12</v>
      </c>
      <c r="B31" s="1"/>
      <c r="C31" s="1"/>
      <c r="D31" s="7">
        <f>PMT(D25,D26,D23*-1)</f>
        <v>297911.7911808137</v>
      </c>
      <c r="E31" s="7">
        <f aca="true" t="shared" si="8" ref="E31:W31">D31</f>
        <v>297911.7911808137</v>
      </c>
      <c r="F31" s="7">
        <f t="shared" si="8"/>
        <v>297911.7911808137</v>
      </c>
      <c r="G31" s="7">
        <f t="shared" si="8"/>
        <v>297911.7911808137</v>
      </c>
      <c r="H31" s="7">
        <f t="shared" si="8"/>
        <v>297911.7911808137</v>
      </c>
      <c r="I31" s="7">
        <f t="shared" si="8"/>
        <v>297911.7911808137</v>
      </c>
      <c r="J31" s="7">
        <f t="shared" si="8"/>
        <v>297911.7911808137</v>
      </c>
      <c r="K31" s="7">
        <f t="shared" si="8"/>
        <v>297911.7911808137</v>
      </c>
      <c r="L31" s="7">
        <f t="shared" si="8"/>
        <v>297911.7911808137</v>
      </c>
      <c r="M31" s="7">
        <f t="shared" si="8"/>
        <v>297911.7911808137</v>
      </c>
      <c r="N31" s="7">
        <f t="shared" si="8"/>
        <v>297911.7911808137</v>
      </c>
      <c r="O31" s="7">
        <f t="shared" si="8"/>
        <v>297911.7911808137</v>
      </c>
      <c r="P31" s="7">
        <f t="shared" si="8"/>
        <v>297911.7911808137</v>
      </c>
      <c r="Q31" s="7">
        <f t="shared" si="8"/>
        <v>297911.7911808137</v>
      </c>
      <c r="R31" s="7">
        <f t="shared" si="8"/>
        <v>297911.7911808137</v>
      </c>
      <c r="S31" s="7">
        <f t="shared" si="8"/>
        <v>297911.7911808137</v>
      </c>
      <c r="T31" s="7">
        <f t="shared" si="8"/>
        <v>297911.7911808137</v>
      </c>
      <c r="U31" s="7">
        <f t="shared" si="8"/>
        <v>297911.7911808137</v>
      </c>
      <c r="V31" s="7">
        <f t="shared" si="8"/>
        <v>297911.7911808137</v>
      </c>
      <c r="W31" s="7">
        <f t="shared" si="8"/>
        <v>297911.7911808137</v>
      </c>
      <c r="X31" s="7"/>
      <c r="Y31" s="7"/>
      <c r="Z31" s="7"/>
      <c r="AA31" s="7"/>
      <c r="AB31" s="7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>
      <c r="A32" s="14" t="s">
        <v>11</v>
      </c>
      <c r="B32" s="1"/>
      <c r="C32" s="1"/>
      <c r="D32" s="1"/>
      <c r="E32" s="7">
        <f>PMT(E25,E26,E23*-1)</f>
        <v>434230.72959415504</v>
      </c>
      <c r="F32" s="7">
        <f aca="true" t="shared" si="9" ref="F32:X32">E32</f>
        <v>434230.72959415504</v>
      </c>
      <c r="G32" s="7">
        <f t="shared" si="9"/>
        <v>434230.72959415504</v>
      </c>
      <c r="H32" s="7">
        <f t="shared" si="9"/>
        <v>434230.72959415504</v>
      </c>
      <c r="I32" s="7">
        <f t="shared" si="9"/>
        <v>434230.72959415504</v>
      </c>
      <c r="J32" s="7">
        <f t="shared" si="9"/>
        <v>434230.72959415504</v>
      </c>
      <c r="K32" s="7">
        <f t="shared" si="9"/>
        <v>434230.72959415504</v>
      </c>
      <c r="L32" s="7">
        <f t="shared" si="9"/>
        <v>434230.72959415504</v>
      </c>
      <c r="M32" s="7">
        <f t="shared" si="9"/>
        <v>434230.72959415504</v>
      </c>
      <c r="N32" s="7">
        <f t="shared" si="9"/>
        <v>434230.72959415504</v>
      </c>
      <c r="O32" s="7">
        <f t="shared" si="9"/>
        <v>434230.72959415504</v>
      </c>
      <c r="P32" s="7">
        <f t="shared" si="9"/>
        <v>434230.72959415504</v>
      </c>
      <c r="Q32" s="7">
        <f t="shared" si="9"/>
        <v>434230.72959415504</v>
      </c>
      <c r="R32" s="7">
        <f t="shared" si="9"/>
        <v>434230.72959415504</v>
      </c>
      <c r="S32" s="7">
        <f t="shared" si="9"/>
        <v>434230.72959415504</v>
      </c>
      <c r="T32" s="7">
        <f t="shared" si="9"/>
        <v>434230.72959415504</v>
      </c>
      <c r="U32" s="7">
        <f t="shared" si="9"/>
        <v>434230.72959415504</v>
      </c>
      <c r="V32" s="7">
        <f t="shared" si="9"/>
        <v>434230.72959415504</v>
      </c>
      <c r="W32" s="7">
        <f t="shared" si="9"/>
        <v>434230.72959415504</v>
      </c>
      <c r="X32" s="7">
        <f t="shared" si="9"/>
        <v>434230.72959415504</v>
      </c>
      <c r="Y32" s="7"/>
      <c r="Z32" s="7"/>
      <c r="AA32" s="7"/>
      <c r="AB32" s="7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>
      <c r="A33" s="14" t="s">
        <v>10</v>
      </c>
      <c r="B33" s="1"/>
      <c r="C33" s="1"/>
      <c r="D33" s="1"/>
      <c r="E33" s="1"/>
      <c r="F33" s="7">
        <f>PMT(F25,F26,F23*-1)</f>
        <v>2435756.9156659846</v>
      </c>
      <c r="G33" s="7">
        <f aca="true" t="shared" si="10" ref="G33:Y33">F33</f>
        <v>2435756.9156659846</v>
      </c>
      <c r="H33" s="7">
        <f t="shared" si="10"/>
        <v>2435756.9156659846</v>
      </c>
      <c r="I33" s="7">
        <f t="shared" si="10"/>
        <v>2435756.9156659846</v>
      </c>
      <c r="J33" s="7">
        <f t="shared" si="10"/>
        <v>2435756.9156659846</v>
      </c>
      <c r="K33" s="7">
        <f t="shared" si="10"/>
        <v>2435756.9156659846</v>
      </c>
      <c r="L33" s="7">
        <f t="shared" si="10"/>
        <v>2435756.9156659846</v>
      </c>
      <c r="M33" s="7">
        <f t="shared" si="10"/>
        <v>2435756.9156659846</v>
      </c>
      <c r="N33" s="7">
        <f t="shared" si="10"/>
        <v>2435756.9156659846</v>
      </c>
      <c r="O33" s="7">
        <f t="shared" si="10"/>
        <v>2435756.9156659846</v>
      </c>
      <c r="P33" s="7">
        <f t="shared" si="10"/>
        <v>2435756.9156659846</v>
      </c>
      <c r="Q33" s="7">
        <f t="shared" si="10"/>
        <v>2435756.9156659846</v>
      </c>
      <c r="R33" s="7">
        <f t="shared" si="10"/>
        <v>2435756.9156659846</v>
      </c>
      <c r="S33" s="7">
        <f t="shared" si="10"/>
        <v>2435756.9156659846</v>
      </c>
      <c r="T33" s="7">
        <f t="shared" si="10"/>
        <v>2435756.9156659846</v>
      </c>
      <c r="U33" s="7">
        <f t="shared" si="10"/>
        <v>2435756.9156659846</v>
      </c>
      <c r="V33" s="7">
        <f t="shared" si="10"/>
        <v>2435756.9156659846</v>
      </c>
      <c r="W33" s="7">
        <f t="shared" si="10"/>
        <v>2435756.9156659846</v>
      </c>
      <c r="X33" s="7">
        <f t="shared" si="10"/>
        <v>2435756.9156659846</v>
      </c>
      <c r="Y33" s="7">
        <f t="shared" si="10"/>
        <v>2435756.9156659846</v>
      </c>
      <c r="Z33" s="7"/>
      <c r="AA33" s="7"/>
      <c r="AB33" s="7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>
      <c r="A34" s="14" t="s">
        <v>9</v>
      </c>
      <c r="B34" s="1"/>
      <c r="C34" s="1"/>
      <c r="D34" s="1"/>
      <c r="E34" s="1"/>
      <c r="F34" s="7"/>
      <c r="G34" s="7">
        <f>PMT(G25,G26,G23*-1)</f>
        <v>2491776.199293888</v>
      </c>
      <c r="H34" s="7">
        <f aca="true" t="shared" si="11" ref="H34:Z34">G34</f>
        <v>2491776.199293888</v>
      </c>
      <c r="I34" s="7">
        <f t="shared" si="11"/>
        <v>2491776.199293888</v>
      </c>
      <c r="J34" s="7">
        <f t="shared" si="11"/>
        <v>2491776.199293888</v>
      </c>
      <c r="K34" s="7">
        <f t="shared" si="11"/>
        <v>2491776.199293888</v>
      </c>
      <c r="L34" s="7">
        <f t="shared" si="11"/>
        <v>2491776.199293888</v>
      </c>
      <c r="M34" s="7">
        <f t="shared" si="11"/>
        <v>2491776.199293888</v>
      </c>
      <c r="N34" s="7">
        <f t="shared" si="11"/>
        <v>2491776.199293888</v>
      </c>
      <c r="O34" s="7">
        <f t="shared" si="11"/>
        <v>2491776.199293888</v>
      </c>
      <c r="P34" s="7">
        <f t="shared" si="11"/>
        <v>2491776.199293888</v>
      </c>
      <c r="Q34" s="7">
        <f t="shared" si="11"/>
        <v>2491776.199293888</v>
      </c>
      <c r="R34" s="7">
        <f t="shared" si="11"/>
        <v>2491776.199293888</v>
      </c>
      <c r="S34" s="7">
        <f t="shared" si="11"/>
        <v>2491776.199293888</v>
      </c>
      <c r="T34" s="7">
        <f t="shared" si="11"/>
        <v>2491776.199293888</v>
      </c>
      <c r="U34" s="7">
        <f t="shared" si="11"/>
        <v>2491776.199293888</v>
      </c>
      <c r="V34" s="7">
        <f t="shared" si="11"/>
        <v>2491776.199293888</v>
      </c>
      <c r="W34" s="7">
        <f t="shared" si="11"/>
        <v>2491776.199293888</v>
      </c>
      <c r="X34" s="7">
        <f t="shared" si="11"/>
        <v>2491776.199293888</v>
      </c>
      <c r="Y34" s="7">
        <f t="shared" si="11"/>
        <v>2491776.199293888</v>
      </c>
      <c r="Z34" s="7">
        <f t="shared" si="11"/>
        <v>2491776.199293888</v>
      </c>
      <c r="AA34" s="7"/>
      <c r="AB34" s="7"/>
      <c r="AC34" s="6"/>
      <c r="AD34" s="2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>
      <c r="A35" s="14" t="s">
        <v>8</v>
      </c>
      <c r="B35" s="1"/>
      <c r="C35" s="1"/>
      <c r="D35" s="1"/>
      <c r="E35" s="1"/>
      <c r="F35" s="7"/>
      <c r="G35" s="7"/>
      <c r="H35" s="7">
        <f>PMT(H25,H26,H23*-1)</f>
        <v>68939.63601463172</v>
      </c>
      <c r="I35" s="7">
        <f aca="true" t="shared" si="12" ref="I35:AA35">H35</f>
        <v>68939.63601463172</v>
      </c>
      <c r="J35" s="7">
        <f t="shared" si="12"/>
        <v>68939.63601463172</v>
      </c>
      <c r="K35" s="7">
        <f t="shared" si="12"/>
        <v>68939.63601463172</v>
      </c>
      <c r="L35" s="7">
        <f t="shared" si="12"/>
        <v>68939.63601463172</v>
      </c>
      <c r="M35" s="7">
        <f t="shared" si="12"/>
        <v>68939.63601463172</v>
      </c>
      <c r="N35" s="7">
        <f t="shared" si="12"/>
        <v>68939.63601463172</v>
      </c>
      <c r="O35" s="7">
        <f t="shared" si="12"/>
        <v>68939.63601463172</v>
      </c>
      <c r="P35" s="7">
        <f t="shared" si="12"/>
        <v>68939.63601463172</v>
      </c>
      <c r="Q35" s="7">
        <f t="shared" si="12"/>
        <v>68939.63601463172</v>
      </c>
      <c r="R35" s="7">
        <f t="shared" si="12"/>
        <v>68939.63601463172</v>
      </c>
      <c r="S35" s="7">
        <f t="shared" si="12"/>
        <v>68939.63601463172</v>
      </c>
      <c r="T35" s="7">
        <f t="shared" si="12"/>
        <v>68939.63601463172</v>
      </c>
      <c r="U35" s="7">
        <f t="shared" si="12"/>
        <v>68939.63601463172</v>
      </c>
      <c r="V35" s="7">
        <f t="shared" si="12"/>
        <v>68939.63601463172</v>
      </c>
      <c r="W35" s="7">
        <f t="shared" si="12"/>
        <v>68939.63601463172</v>
      </c>
      <c r="X35" s="7">
        <f t="shared" si="12"/>
        <v>68939.63601463172</v>
      </c>
      <c r="Y35" s="7">
        <f t="shared" si="12"/>
        <v>68939.63601463172</v>
      </c>
      <c r="Z35" s="7">
        <f t="shared" si="12"/>
        <v>68939.63601463172</v>
      </c>
      <c r="AA35" s="7">
        <f t="shared" si="12"/>
        <v>68939.63601463172</v>
      </c>
      <c r="AB35" s="7"/>
      <c r="AC35" s="1"/>
      <c r="AD35" s="2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>
      <c r="A36" s="14" t="s">
        <v>7</v>
      </c>
      <c r="B36" s="7">
        <f aca="true" t="shared" si="13" ref="B36:AB36">SUM(B29:B35)</f>
        <v>39191.97462640257</v>
      </c>
      <c r="C36" s="7">
        <f t="shared" si="13"/>
        <v>875703.122777747</v>
      </c>
      <c r="D36" s="7">
        <f t="shared" si="13"/>
        <v>1173614.9139585607</v>
      </c>
      <c r="E36" s="7">
        <f t="shared" si="13"/>
        <v>1607845.6435527157</v>
      </c>
      <c r="F36" s="7">
        <f t="shared" si="13"/>
        <v>4043602.5592187</v>
      </c>
      <c r="G36" s="7">
        <f t="shared" si="13"/>
        <v>6535378.758512588</v>
      </c>
      <c r="H36" s="7">
        <f t="shared" si="13"/>
        <v>6604318.39452722</v>
      </c>
      <c r="I36" s="7">
        <f t="shared" si="13"/>
        <v>6604318.39452722</v>
      </c>
      <c r="J36" s="7">
        <f t="shared" si="13"/>
        <v>6604318.39452722</v>
      </c>
      <c r="K36" s="7">
        <f t="shared" si="13"/>
        <v>6604318.39452722</v>
      </c>
      <c r="L36" s="7">
        <f t="shared" si="13"/>
        <v>6604318.39452722</v>
      </c>
      <c r="M36" s="7">
        <f t="shared" si="13"/>
        <v>6604318.39452722</v>
      </c>
      <c r="N36" s="7">
        <f t="shared" si="13"/>
        <v>6604318.39452722</v>
      </c>
      <c r="O36" s="7">
        <f t="shared" si="13"/>
        <v>6604318.39452722</v>
      </c>
      <c r="P36" s="7">
        <f t="shared" si="13"/>
        <v>6604318.39452722</v>
      </c>
      <c r="Q36" s="7">
        <f t="shared" si="13"/>
        <v>6604318.39452722</v>
      </c>
      <c r="R36" s="7">
        <f t="shared" si="13"/>
        <v>6604318.39452722</v>
      </c>
      <c r="S36" s="7">
        <f t="shared" si="13"/>
        <v>6604318.39452722</v>
      </c>
      <c r="T36" s="7">
        <f t="shared" si="13"/>
        <v>6604318.39452722</v>
      </c>
      <c r="U36" s="7">
        <f t="shared" si="13"/>
        <v>6604318.39452722</v>
      </c>
      <c r="V36" s="7">
        <f t="shared" si="13"/>
        <v>6565126.419900818</v>
      </c>
      <c r="W36" s="7">
        <f t="shared" si="13"/>
        <v>5728615.271749473</v>
      </c>
      <c r="X36" s="7">
        <f t="shared" si="13"/>
        <v>5430703.4805686595</v>
      </c>
      <c r="Y36" s="7">
        <f t="shared" si="13"/>
        <v>4996472.750974505</v>
      </c>
      <c r="Z36" s="7">
        <f t="shared" si="13"/>
        <v>2560715.83530852</v>
      </c>
      <c r="AA36" s="7">
        <f t="shared" si="13"/>
        <v>68939.63601463172</v>
      </c>
      <c r="AB36" s="7">
        <f t="shared" si="13"/>
        <v>0</v>
      </c>
      <c r="AC36" s="6">
        <f>SUM(B36:AB36)</f>
        <v>132086367.89054443</v>
      </c>
      <c r="AD36" s="2" t="s">
        <v>2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">
      <c r="A38" s="14" t="s">
        <v>6</v>
      </c>
      <c r="B38" s="15">
        <f>'[1]Alt E'!B4</f>
        <v>813000</v>
      </c>
      <c r="C38" s="15">
        <f>'[1]Alt E'!C4</f>
        <v>823500</v>
      </c>
      <c r="D38" s="15">
        <f>'[1]Alt E'!D4</f>
        <v>833900</v>
      </c>
      <c r="E38" s="15">
        <f>'[1]Alt E'!E4</f>
        <v>849700</v>
      </c>
      <c r="F38" s="15">
        <f>'[1]Alt E'!F4</f>
        <v>865300</v>
      </c>
      <c r="G38" s="15">
        <f>'[1]Alt E'!G4</f>
        <v>883400</v>
      </c>
      <c r="H38" s="15">
        <f>'[1]Alt E'!H4</f>
        <v>892600</v>
      </c>
      <c r="I38" s="15">
        <f>'[1]Alt E'!I4</f>
        <v>901500</v>
      </c>
      <c r="J38" s="15">
        <f>'[1]Alt E'!J4</f>
        <v>905500</v>
      </c>
      <c r="K38" s="15">
        <f>'[1]Alt E'!K4</f>
        <v>907500</v>
      </c>
      <c r="L38" s="15">
        <f>'[1]Alt E'!L4</f>
        <v>905900</v>
      </c>
      <c r="M38" s="15">
        <f>'[1]Alt E'!M4</f>
        <v>899200</v>
      </c>
      <c r="N38" s="15">
        <f>'[1]Alt E'!N4</f>
        <v>891900</v>
      </c>
      <c r="O38" s="15">
        <f>'[1]Alt E'!O4</f>
        <v>879700</v>
      </c>
      <c r="P38" s="15">
        <f>'[1]Alt E'!P4</f>
        <v>867000</v>
      </c>
      <c r="Q38" s="15">
        <f>'[1]Alt E'!Q4</f>
        <v>853700</v>
      </c>
      <c r="R38" s="15">
        <f>'[1]Alt E'!R4</f>
        <v>839900</v>
      </c>
      <c r="S38" s="15">
        <f>'[1]Alt E'!S4</f>
        <v>819600</v>
      </c>
      <c r="T38" s="15">
        <f>'[1]Alt E'!T4</f>
        <v>832200</v>
      </c>
      <c r="U38" s="15">
        <f>'[1]Alt E'!U4</f>
        <v>844900</v>
      </c>
      <c r="V38" s="15">
        <f>'[1]Alt E'!V4</f>
        <v>857700</v>
      </c>
      <c r="W38" s="15">
        <f>'[1]Alt E'!W4</f>
        <v>870800</v>
      </c>
      <c r="X38" s="15">
        <f>'[1]Alt E'!X4</f>
        <v>884000</v>
      </c>
      <c r="Y38" s="15">
        <f>'[1]Alt E'!Y4</f>
        <v>897500</v>
      </c>
      <c r="Z38" s="15">
        <f>'[1]Alt E'!Z4</f>
        <v>911200</v>
      </c>
      <c r="AA38" s="15">
        <f>'[1]Alt E'!AA4</f>
        <v>925000</v>
      </c>
      <c r="AB38" s="15">
        <f>'[1]Alt E'!AB4</f>
        <v>939100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">
      <c r="A39" s="14" t="s">
        <v>5</v>
      </c>
      <c r="B39" s="13">
        <f aca="true" t="shared" si="14" ref="B39:AB39">B36/B38</f>
        <v>0.048206610856583725</v>
      </c>
      <c r="C39" s="13">
        <f t="shared" si="14"/>
        <v>1.063391770221915</v>
      </c>
      <c r="D39" s="13">
        <f t="shared" si="14"/>
        <v>1.4073808777534005</v>
      </c>
      <c r="E39" s="13">
        <f t="shared" si="14"/>
        <v>1.8922509633431983</v>
      </c>
      <c r="F39" s="13">
        <f t="shared" si="14"/>
        <v>4.6730643236088065</v>
      </c>
      <c r="G39" s="13">
        <f t="shared" si="14"/>
        <v>7.397983652380109</v>
      </c>
      <c r="H39" s="13">
        <f t="shared" si="14"/>
        <v>7.398967504511786</v>
      </c>
      <c r="I39" s="13">
        <f t="shared" si="14"/>
        <v>7.325921680008009</v>
      </c>
      <c r="J39" s="13">
        <f t="shared" si="14"/>
        <v>7.293559795170867</v>
      </c>
      <c r="K39" s="13">
        <f t="shared" si="14"/>
        <v>7.277485834189775</v>
      </c>
      <c r="L39" s="13">
        <f t="shared" si="14"/>
        <v>7.29033932501073</v>
      </c>
      <c r="M39" s="13">
        <f t="shared" si="14"/>
        <v>7.344660136262478</v>
      </c>
      <c r="N39" s="13">
        <f t="shared" si="14"/>
        <v>7.404774520156094</v>
      </c>
      <c r="O39" s="13">
        <f t="shared" si="14"/>
        <v>7.507466630132114</v>
      </c>
      <c r="P39" s="13">
        <f t="shared" si="14"/>
        <v>7.617437594610404</v>
      </c>
      <c r="Q39" s="13">
        <f t="shared" si="14"/>
        <v>7.736111508172918</v>
      </c>
      <c r="R39" s="13">
        <f t="shared" si="14"/>
        <v>7.863219900615811</v>
      </c>
      <c r="S39" s="13">
        <f t="shared" si="14"/>
        <v>8.057977543347024</v>
      </c>
      <c r="T39" s="13">
        <f t="shared" si="14"/>
        <v>7.935974999431892</v>
      </c>
      <c r="U39" s="13">
        <f t="shared" si="14"/>
        <v>7.816686465294378</v>
      </c>
      <c r="V39" s="13">
        <f t="shared" si="14"/>
        <v>7.654338836307354</v>
      </c>
      <c r="W39" s="13">
        <f t="shared" si="14"/>
        <v>6.578565998793607</v>
      </c>
      <c r="X39" s="13">
        <f t="shared" si="14"/>
        <v>6.143329729150067</v>
      </c>
      <c r="Y39" s="13">
        <f t="shared" si="14"/>
        <v>5.567100558188864</v>
      </c>
      <c r="Z39" s="13">
        <f t="shared" si="14"/>
        <v>2.8102675980119844</v>
      </c>
      <c r="AA39" s="13">
        <f t="shared" si="14"/>
        <v>0.07452933623203428</v>
      </c>
      <c r="AB39" s="13">
        <f t="shared" si="14"/>
        <v>0</v>
      </c>
      <c r="AC39" s="3">
        <f>AVERAGE(B39:AB39)</f>
        <v>5.599296062657858</v>
      </c>
      <c r="AD39" s="2" t="s"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1" spans="1:30" s="1" customFormat="1" ht="15.75">
      <c r="A41" s="12" t="s">
        <v>30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29" ht="15">
      <c r="A42" s="28"/>
      <c r="B42" s="9">
        <v>2014</v>
      </c>
      <c r="C42" s="9">
        <v>2015</v>
      </c>
      <c r="D42" s="9">
        <v>2016</v>
      </c>
      <c r="E42" s="9">
        <v>2017</v>
      </c>
      <c r="F42" s="9">
        <v>2018</v>
      </c>
      <c r="G42" s="9">
        <v>2019</v>
      </c>
      <c r="H42" s="9">
        <v>2020</v>
      </c>
      <c r="I42" s="9">
        <v>2021</v>
      </c>
      <c r="J42" s="9">
        <v>2022</v>
      </c>
      <c r="K42" s="9">
        <v>2023</v>
      </c>
      <c r="L42" s="9">
        <v>2024</v>
      </c>
      <c r="M42" s="9">
        <v>2025</v>
      </c>
      <c r="N42" s="9">
        <v>2026</v>
      </c>
      <c r="O42" s="9">
        <v>2027</v>
      </c>
      <c r="P42" s="9">
        <v>2028</v>
      </c>
      <c r="Q42" s="9">
        <v>2029</v>
      </c>
      <c r="R42" s="9">
        <v>2030</v>
      </c>
      <c r="S42" s="9">
        <v>2031</v>
      </c>
      <c r="T42" s="9">
        <v>2032</v>
      </c>
      <c r="U42" s="9">
        <v>2033</v>
      </c>
      <c r="V42" s="9">
        <v>2034</v>
      </c>
      <c r="W42" s="9">
        <v>2035</v>
      </c>
      <c r="X42" s="9">
        <v>2036</v>
      </c>
      <c r="Y42" s="9">
        <v>2037</v>
      </c>
      <c r="Z42" s="9">
        <v>2038</v>
      </c>
      <c r="AA42" s="9">
        <v>2039</v>
      </c>
      <c r="AB42" s="9">
        <v>2040</v>
      </c>
      <c r="AC42" s="1"/>
    </row>
    <row r="43" spans="1:30" ht="15">
      <c r="A43" s="16" t="s">
        <v>19</v>
      </c>
      <c r="B43" s="25"/>
      <c r="C43" s="25">
        <f>'[1]Alt E'!C74</f>
        <v>236499.37981713374</v>
      </c>
      <c r="D43" s="25">
        <f>'[1]Alt E'!D74</f>
        <v>1682603.787982248</v>
      </c>
      <c r="E43" s="25">
        <f>'[1]Alt E'!E74</f>
        <v>59981.11838519996</v>
      </c>
      <c r="F43" s="25"/>
      <c r="G43" s="25"/>
      <c r="H43" s="25"/>
      <c r="I43" s="2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6">
        <f>SUM(B43:AB43)</f>
        <v>1979084.2861845817</v>
      </c>
      <c r="AD43" s="22" t="s">
        <v>18</v>
      </c>
    </row>
    <row r="44" spans="1:29" ht="15">
      <c r="A44" s="21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>
      <c r="A45" s="18" t="s">
        <v>17</v>
      </c>
      <c r="B45" s="19">
        <f>'[1]bond rates'!$D$3</f>
        <v>0.05</v>
      </c>
      <c r="C45" s="19">
        <f>'[1]bond rates'!$D$3</f>
        <v>0.05</v>
      </c>
      <c r="D45" s="19">
        <f>'[1]bond rates'!$D$3</f>
        <v>0.05</v>
      </c>
      <c r="E45" s="19">
        <f>'[1]bond rates'!$D$3</f>
        <v>0.05</v>
      </c>
      <c r="F45" s="19"/>
      <c r="G45" s="19"/>
      <c r="H45" s="19"/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">
      <c r="A46" s="18" t="s">
        <v>16</v>
      </c>
      <c r="B46" s="17">
        <v>20</v>
      </c>
      <c r="C46" s="17">
        <v>20</v>
      </c>
      <c r="D46" s="17">
        <v>20</v>
      </c>
      <c r="E46" s="17">
        <v>20</v>
      </c>
      <c r="F46" s="17"/>
      <c r="G46" s="17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16" t="s">
        <v>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14" t="s">
        <v>13</v>
      </c>
      <c r="B49" s="1"/>
      <c r="C49" s="7">
        <f>PMT(C45,C46,C43*-1)</f>
        <v>18977.322105520776</v>
      </c>
      <c r="D49" s="7">
        <f aca="true" t="shared" si="15" ref="D49:V49">C49</f>
        <v>18977.322105520776</v>
      </c>
      <c r="E49" s="7">
        <f t="shared" si="15"/>
        <v>18977.322105520776</v>
      </c>
      <c r="F49" s="7">
        <f t="shared" si="15"/>
        <v>18977.322105520776</v>
      </c>
      <c r="G49" s="7">
        <f t="shared" si="15"/>
        <v>18977.322105520776</v>
      </c>
      <c r="H49" s="7">
        <f t="shared" si="15"/>
        <v>18977.322105520776</v>
      </c>
      <c r="I49" s="7">
        <f t="shared" si="15"/>
        <v>18977.322105520776</v>
      </c>
      <c r="J49" s="7">
        <f t="shared" si="15"/>
        <v>18977.322105520776</v>
      </c>
      <c r="K49" s="7">
        <f t="shared" si="15"/>
        <v>18977.322105520776</v>
      </c>
      <c r="L49" s="7">
        <f t="shared" si="15"/>
        <v>18977.322105520776</v>
      </c>
      <c r="M49" s="7">
        <f t="shared" si="15"/>
        <v>18977.322105520776</v>
      </c>
      <c r="N49" s="7">
        <f t="shared" si="15"/>
        <v>18977.322105520776</v>
      </c>
      <c r="O49" s="7">
        <f t="shared" si="15"/>
        <v>18977.322105520776</v>
      </c>
      <c r="P49" s="7">
        <f t="shared" si="15"/>
        <v>18977.322105520776</v>
      </c>
      <c r="Q49" s="7">
        <f t="shared" si="15"/>
        <v>18977.322105520776</v>
      </c>
      <c r="R49" s="7">
        <f t="shared" si="15"/>
        <v>18977.322105520776</v>
      </c>
      <c r="S49" s="7">
        <f t="shared" si="15"/>
        <v>18977.322105520776</v>
      </c>
      <c r="T49" s="7">
        <f t="shared" si="15"/>
        <v>18977.322105520776</v>
      </c>
      <c r="U49" s="7">
        <f t="shared" si="15"/>
        <v>18977.322105520776</v>
      </c>
      <c r="V49" s="7">
        <f t="shared" si="15"/>
        <v>18977.322105520776</v>
      </c>
      <c r="W49" s="7"/>
      <c r="X49" s="7"/>
      <c r="Y49" s="7"/>
      <c r="Z49" s="7"/>
      <c r="AA49" s="7"/>
      <c r="AB49" s="7"/>
      <c r="AC49" s="1"/>
    </row>
    <row r="50" spans="1:29" ht="15">
      <c r="A50" s="14" t="s">
        <v>12</v>
      </c>
      <c r="B50" s="1"/>
      <c r="C50" s="1"/>
      <c r="D50" s="7">
        <f>PMT(D45,D46,D43*-1)</f>
        <v>135016.48116455303</v>
      </c>
      <c r="E50" s="7">
        <f aca="true" t="shared" si="16" ref="E50:W50">D50</f>
        <v>135016.48116455303</v>
      </c>
      <c r="F50" s="7">
        <f t="shared" si="16"/>
        <v>135016.48116455303</v>
      </c>
      <c r="G50" s="7">
        <f t="shared" si="16"/>
        <v>135016.48116455303</v>
      </c>
      <c r="H50" s="7">
        <f t="shared" si="16"/>
        <v>135016.48116455303</v>
      </c>
      <c r="I50" s="7">
        <f t="shared" si="16"/>
        <v>135016.48116455303</v>
      </c>
      <c r="J50" s="7">
        <f t="shared" si="16"/>
        <v>135016.48116455303</v>
      </c>
      <c r="K50" s="7">
        <f t="shared" si="16"/>
        <v>135016.48116455303</v>
      </c>
      <c r="L50" s="7">
        <f t="shared" si="16"/>
        <v>135016.48116455303</v>
      </c>
      <c r="M50" s="7">
        <f t="shared" si="16"/>
        <v>135016.48116455303</v>
      </c>
      <c r="N50" s="7">
        <f t="shared" si="16"/>
        <v>135016.48116455303</v>
      </c>
      <c r="O50" s="7">
        <f t="shared" si="16"/>
        <v>135016.48116455303</v>
      </c>
      <c r="P50" s="7">
        <f t="shared" si="16"/>
        <v>135016.48116455303</v>
      </c>
      <c r="Q50" s="7">
        <f t="shared" si="16"/>
        <v>135016.48116455303</v>
      </c>
      <c r="R50" s="7">
        <f t="shared" si="16"/>
        <v>135016.48116455303</v>
      </c>
      <c r="S50" s="7">
        <f t="shared" si="16"/>
        <v>135016.48116455303</v>
      </c>
      <c r="T50" s="7">
        <f t="shared" si="16"/>
        <v>135016.48116455303</v>
      </c>
      <c r="U50" s="7">
        <f t="shared" si="16"/>
        <v>135016.48116455303</v>
      </c>
      <c r="V50" s="7">
        <f t="shared" si="16"/>
        <v>135016.48116455303</v>
      </c>
      <c r="W50" s="7">
        <f t="shared" si="16"/>
        <v>135016.48116455303</v>
      </c>
      <c r="X50" s="7"/>
      <c r="Y50" s="7"/>
      <c r="Z50" s="7"/>
      <c r="AA50" s="7"/>
      <c r="AB50" s="7"/>
      <c r="AC50" s="1"/>
    </row>
    <row r="51" spans="1:29" ht="15">
      <c r="A51" s="14" t="s">
        <v>11</v>
      </c>
      <c r="B51" s="1"/>
      <c r="C51" s="1"/>
      <c r="D51" s="1"/>
      <c r="E51" s="7">
        <f>PMT(E45,E46,E43*-1)</f>
        <v>4813.040121819586</v>
      </c>
      <c r="F51" s="7">
        <f aca="true" t="shared" si="17" ref="F51:X51">E51</f>
        <v>4813.040121819586</v>
      </c>
      <c r="G51" s="7">
        <f t="shared" si="17"/>
        <v>4813.040121819586</v>
      </c>
      <c r="H51" s="7">
        <f t="shared" si="17"/>
        <v>4813.040121819586</v>
      </c>
      <c r="I51" s="7">
        <f t="shared" si="17"/>
        <v>4813.040121819586</v>
      </c>
      <c r="J51" s="7">
        <f t="shared" si="17"/>
        <v>4813.040121819586</v>
      </c>
      <c r="K51" s="7">
        <f t="shared" si="17"/>
        <v>4813.040121819586</v>
      </c>
      <c r="L51" s="7">
        <f t="shared" si="17"/>
        <v>4813.040121819586</v>
      </c>
      <c r="M51" s="7">
        <f t="shared" si="17"/>
        <v>4813.040121819586</v>
      </c>
      <c r="N51" s="7">
        <f t="shared" si="17"/>
        <v>4813.040121819586</v>
      </c>
      <c r="O51" s="7">
        <f t="shared" si="17"/>
        <v>4813.040121819586</v>
      </c>
      <c r="P51" s="7">
        <f t="shared" si="17"/>
        <v>4813.040121819586</v>
      </c>
      <c r="Q51" s="7">
        <f t="shared" si="17"/>
        <v>4813.040121819586</v>
      </c>
      <c r="R51" s="7">
        <f t="shared" si="17"/>
        <v>4813.040121819586</v>
      </c>
      <c r="S51" s="7">
        <f t="shared" si="17"/>
        <v>4813.040121819586</v>
      </c>
      <c r="T51" s="7">
        <f t="shared" si="17"/>
        <v>4813.040121819586</v>
      </c>
      <c r="U51" s="7">
        <f t="shared" si="17"/>
        <v>4813.040121819586</v>
      </c>
      <c r="V51" s="7">
        <f t="shared" si="17"/>
        <v>4813.040121819586</v>
      </c>
      <c r="W51" s="7">
        <f t="shared" si="17"/>
        <v>4813.040121819586</v>
      </c>
      <c r="X51" s="7">
        <f t="shared" si="17"/>
        <v>4813.040121819586</v>
      </c>
      <c r="Y51" s="7"/>
      <c r="Z51" s="7"/>
      <c r="AA51" s="7"/>
      <c r="AB51" s="7"/>
      <c r="AC51" s="1"/>
    </row>
    <row r="52" spans="1:30" ht="15">
      <c r="A52" s="14" t="s">
        <v>7</v>
      </c>
      <c r="B52" s="7"/>
      <c r="C52" s="7">
        <f aca="true" t="shared" si="18" ref="C52:AB52">SUM(C49:C51)</f>
        <v>18977.322105520776</v>
      </c>
      <c r="D52" s="7">
        <f t="shared" si="18"/>
        <v>153993.8032700738</v>
      </c>
      <c r="E52" s="7">
        <f t="shared" si="18"/>
        <v>158806.8433918934</v>
      </c>
      <c r="F52" s="7">
        <f t="shared" si="18"/>
        <v>158806.8433918934</v>
      </c>
      <c r="G52" s="7">
        <f t="shared" si="18"/>
        <v>158806.8433918934</v>
      </c>
      <c r="H52" s="7">
        <f t="shared" si="18"/>
        <v>158806.8433918934</v>
      </c>
      <c r="I52" s="7">
        <f t="shared" si="18"/>
        <v>158806.8433918934</v>
      </c>
      <c r="J52" s="7">
        <f t="shared" si="18"/>
        <v>158806.8433918934</v>
      </c>
      <c r="K52" s="7">
        <f t="shared" si="18"/>
        <v>158806.8433918934</v>
      </c>
      <c r="L52" s="7">
        <f t="shared" si="18"/>
        <v>158806.8433918934</v>
      </c>
      <c r="M52" s="7">
        <f t="shared" si="18"/>
        <v>158806.8433918934</v>
      </c>
      <c r="N52" s="7">
        <f t="shared" si="18"/>
        <v>158806.8433918934</v>
      </c>
      <c r="O52" s="7">
        <f t="shared" si="18"/>
        <v>158806.8433918934</v>
      </c>
      <c r="P52" s="7">
        <f t="shared" si="18"/>
        <v>158806.8433918934</v>
      </c>
      <c r="Q52" s="7">
        <f t="shared" si="18"/>
        <v>158806.8433918934</v>
      </c>
      <c r="R52" s="7">
        <f t="shared" si="18"/>
        <v>158806.8433918934</v>
      </c>
      <c r="S52" s="7">
        <f t="shared" si="18"/>
        <v>158806.8433918934</v>
      </c>
      <c r="T52" s="7">
        <f t="shared" si="18"/>
        <v>158806.8433918934</v>
      </c>
      <c r="U52" s="7">
        <f t="shared" si="18"/>
        <v>158806.8433918934</v>
      </c>
      <c r="V52" s="7">
        <f t="shared" si="18"/>
        <v>158806.8433918934</v>
      </c>
      <c r="W52" s="7">
        <f t="shared" si="18"/>
        <v>139829.52128637262</v>
      </c>
      <c r="X52" s="7">
        <f t="shared" si="18"/>
        <v>4813.040121819586</v>
      </c>
      <c r="Y52" s="7">
        <f t="shared" si="18"/>
        <v>0</v>
      </c>
      <c r="Z52" s="7">
        <f t="shared" si="18"/>
        <v>0</v>
      </c>
      <c r="AA52" s="7">
        <f t="shared" si="18"/>
        <v>0</v>
      </c>
      <c r="AB52" s="7">
        <f t="shared" si="18"/>
        <v>0</v>
      </c>
      <c r="AC52" s="6">
        <f>SUM(B52:AB52)</f>
        <v>3176136.867837868</v>
      </c>
      <c r="AD52" s="2" t="s">
        <v>2</v>
      </c>
    </row>
    <row r="53" spans="1:2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">
      <c r="A54" s="14" t="s">
        <v>6</v>
      </c>
      <c r="B54" s="15">
        <f>'[1]Alt E'!B85</f>
        <v>813000</v>
      </c>
      <c r="C54" s="15">
        <f>'[1]Alt E'!C85</f>
        <v>823500</v>
      </c>
      <c r="D54" s="15">
        <f>'[1]Alt E'!D85</f>
        <v>833900</v>
      </c>
      <c r="E54" s="15">
        <f>'[1]Alt E'!E85</f>
        <v>849700</v>
      </c>
      <c r="F54" s="15">
        <f>'[1]Alt E'!F85</f>
        <v>865300</v>
      </c>
      <c r="G54" s="15">
        <f>'[1]Alt E'!G85</f>
        <v>883400</v>
      </c>
      <c r="H54" s="15">
        <f>'[1]Alt E'!H85</f>
        <v>892600</v>
      </c>
      <c r="I54" s="15">
        <f>'[1]Alt E'!I85</f>
        <v>901500</v>
      </c>
      <c r="J54" s="15">
        <f>'[1]Alt E'!J85</f>
        <v>905500</v>
      </c>
      <c r="K54" s="15">
        <f>'[1]Alt E'!K85</f>
        <v>907500</v>
      </c>
      <c r="L54" s="15">
        <f>'[1]Alt E'!L85</f>
        <v>905900</v>
      </c>
      <c r="M54" s="15">
        <f>'[1]Alt E'!M85</f>
        <v>899200</v>
      </c>
      <c r="N54" s="15">
        <f>'[1]Alt E'!N85</f>
        <v>891900</v>
      </c>
      <c r="O54" s="15">
        <f>'[1]Alt E'!O85</f>
        <v>879700</v>
      </c>
      <c r="P54" s="15">
        <f>'[1]Alt E'!P85</f>
        <v>867000</v>
      </c>
      <c r="Q54" s="15">
        <f>'[1]Alt E'!Q85</f>
        <v>853700</v>
      </c>
      <c r="R54" s="15">
        <f>'[1]Alt E'!R85</f>
        <v>839900</v>
      </c>
      <c r="S54" s="15">
        <f>'[1]Alt E'!S85</f>
        <v>819600</v>
      </c>
      <c r="T54" s="15">
        <f>'[1]Alt E'!T85</f>
        <v>832200</v>
      </c>
      <c r="U54" s="15">
        <f>'[1]Alt E'!U85</f>
        <v>844900</v>
      </c>
      <c r="V54" s="15">
        <f>'[1]Alt E'!V85</f>
        <v>857700</v>
      </c>
      <c r="W54" s="15">
        <f>'[1]Alt E'!W85</f>
        <v>870800</v>
      </c>
      <c r="X54" s="15">
        <f>'[1]Alt E'!X85</f>
        <v>884000</v>
      </c>
      <c r="Y54" s="15">
        <f>'[1]Alt E'!Y85</f>
        <v>897500</v>
      </c>
      <c r="Z54" s="15">
        <f>'[1]Alt E'!Z85</f>
        <v>911200</v>
      </c>
      <c r="AA54" s="15">
        <f>'[1]Alt E'!AA85</f>
        <v>925000</v>
      </c>
      <c r="AB54" s="15">
        <f>'[1]Alt E'!AB85</f>
        <v>939100</v>
      </c>
      <c r="AC54" s="1"/>
    </row>
    <row r="55" spans="1:30" ht="15">
      <c r="A55" s="14" t="s">
        <v>5</v>
      </c>
      <c r="B55" s="13">
        <f aca="true" t="shared" si="19" ref="B55:AB55">B52/B54</f>
        <v>0</v>
      </c>
      <c r="C55" s="13">
        <f t="shared" si="19"/>
        <v>0.023044714153637857</v>
      </c>
      <c r="D55" s="13">
        <f t="shared" si="19"/>
        <v>0.18466699037063655</v>
      </c>
      <c r="E55" s="13">
        <f t="shared" si="19"/>
        <v>0.18689754430021585</v>
      </c>
      <c r="F55" s="13">
        <f t="shared" si="19"/>
        <v>0.18352807510908747</v>
      </c>
      <c r="G55" s="13">
        <f t="shared" si="19"/>
        <v>0.17976776476329343</v>
      </c>
      <c r="H55" s="13">
        <f t="shared" si="19"/>
        <v>0.1779149040912989</v>
      </c>
      <c r="I55" s="13">
        <f t="shared" si="19"/>
        <v>0.17615845079522285</v>
      </c>
      <c r="J55" s="13">
        <f t="shared" si="19"/>
        <v>0.17538027983643667</v>
      </c>
      <c r="K55" s="13">
        <f t="shared" si="19"/>
        <v>0.17499376682302303</v>
      </c>
      <c r="L55" s="13">
        <f t="shared" si="19"/>
        <v>0.17530284070194657</v>
      </c>
      <c r="M55" s="13">
        <f t="shared" si="19"/>
        <v>0.17660903402123376</v>
      </c>
      <c r="N55" s="13">
        <f t="shared" si="19"/>
        <v>0.17805453906479807</v>
      </c>
      <c r="O55" s="13">
        <f t="shared" si="19"/>
        <v>0.1805238642626957</v>
      </c>
      <c r="P55" s="13">
        <f t="shared" si="19"/>
        <v>0.18316821613828535</v>
      </c>
      <c r="Q55" s="13">
        <f t="shared" si="19"/>
        <v>0.18602183834121283</v>
      </c>
      <c r="R55" s="13">
        <f t="shared" si="19"/>
        <v>0.1890782752612137</v>
      </c>
      <c r="S55" s="13">
        <f t="shared" si="19"/>
        <v>0.19376139994130478</v>
      </c>
      <c r="T55" s="13">
        <f t="shared" si="19"/>
        <v>0.1908277377936715</v>
      </c>
      <c r="U55" s="13">
        <f t="shared" si="19"/>
        <v>0.18795933647993066</v>
      </c>
      <c r="V55" s="13">
        <f t="shared" si="19"/>
        <v>0.185154300328662</v>
      </c>
      <c r="W55" s="13">
        <f t="shared" si="19"/>
        <v>0.16057593165637646</v>
      </c>
      <c r="X55" s="13">
        <f t="shared" si="19"/>
        <v>0.005444615522420346</v>
      </c>
      <c r="Y55" s="13">
        <f t="shared" si="19"/>
        <v>0</v>
      </c>
      <c r="Z55" s="13">
        <f t="shared" si="19"/>
        <v>0</v>
      </c>
      <c r="AA55" s="13">
        <f t="shared" si="19"/>
        <v>0</v>
      </c>
      <c r="AB55" s="13">
        <f t="shared" si="19"/>
        <v>0</v>
      </c>
      <c r="AC55" s="3">
        <f>AVERAGE(B55:AB55)</f>
        <v>0.13536423776876313</v>
      </c>
      <c r="AD55" s="2" t="s">
        <v>0</v>
      </c>
    </row>
    <row r="57" spans="1:30" s="1" customFormat="1" ht="15.75">
      <c r="A57" s="12" t="s">
        <v>28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28" s="1" customFormat="1" ht="12.75">
      <c r="A58" s="22"/>
      <c r="B58" s="9">
        <v>2014</v>
      </c>
      <c r="C58" s="9">
        <v>2015</v>
      </c>
      <c r="D58" s="9">
        <v>2016</v>
      </c>
      <c r="E58" s="9">
        <v>2017</v>
      </c>
      <c r="F58" s="9">
        <v>2018</v>
      </c>
      <c r="G58" s="9">
        <v>2019</v>
      </c>
      <c r="H58" s="9">
        <v>2020</v>
      </c>
      <c r="I58" s="9">
        <v>2021</v>
      </c>
      <c r="J58" s="9">
        <v>2022</v>
      </c>
      <c r="K58" s="9">
        <v>2023</v>
      </c>
      <c r="L58" s="9">
        <v>2024</v>
      </c>
      <c r="M58" s="9">
        <v>2025</v>
      </c>
      <c r="N58" s="9">
        <v>2026</v>
      </c>
      <c r="O58" s="9">
        <v>2027</v>
      </c>
      <c r="P58" s="9">
        <v>2028</v>
      </c>
      <c r="Q58" s="9">
        <v>2029</v>
      </c>
      <c r="R58" s="9">
        <v>2030</v>
      </c>
      <c r="S58" s="9">
        <v>2031</v>
      </c>
      <c r="T58" s="9">
        <v>2032</v>
      </c>
      <c r="U58" s="9">
        <v>2033</v>
      </c>
      <c r="V58" s="9">
        <v>2034</v>
      </c>
      <c r="W58" s="9">
        <v>2035</v>
      </c>
      <c r="X58" s="9">
        <v>2036</v>
      </c>
      <c r="Y58" s="9">
        <v>2037</v>
      </c>
      <c r="Z58" s="9">
        <v>2038</v>
      </c>
      <c r="AA58" s="9">
        <v>2039</v>
      </c>
      <c r="AB58" s="9">
        <v>2040</v>
      </c>
    </row>
    <row r="59" spans="1:30" s="1" customFormat="1" ht="12.75">
      <c r="A59" s="5" t="s">
        <v>3</v>
      </c>
      <c r="B59" s="7">
        <f aca="true" t="shared" si="20" ref="B59:AB59">B16+B36+B52</f>
        <v>918855.0220954863</v>
      </c>
      <c r="C59" s="7">
        <f t="shared" si="20"/>
        <v>3416026.9467901145</v>
      </c>
      <c r="D59" s="7">
        <f t="shared" si="20"/>
        <v>5846615.943387842</v>
      </c>
      <c r="E59" s="7">
        <f t="shared" si="20"/>
        <v>6988448.654294192</v>
      </c>
      <c r="F59" s="7">
        <f t="shared" si="20"/>
        <v>9616740.147878112</v>
      </c>
      <c r="G59" s="7">
        <f t="shared" si="20"/>
        <v>12108516.347172001</v>
      </c>
      <c r="H59" s="7">
        <f t="shared" si="20"/>
        <v>12177455.983186634</v>
      </c>
      <c r="I59" s="7">
        <f t="shared" si="20"/>
        <v>12177455.983186634</v>
      </c>
      <c r="J59" s="7">
        <f t="shared" si="20"/>
        <v>12177455.983186634</v>
      </c>
      <c r="K59" s="7">
        <f t="shared" si="20"/>
        <v>12177455.983186634</v>
      </c>
      <c r="L59" s="7">
        <f t="shared" si="20"/>
        <v>12177455.983186634</v>
      </c>
      <c r="M59" s="7">
        <f t="shared" si="20"/>
        <v>12177455.983186634</v>
      </c>
      <c r="N59" s="7">
        <f t="shared" si="20"/>
        <v>12177455.983186634</v>
      </c>
      <c r="O59" s="7">
        <f t="shared" si="20"/>
        <v>12177455.983186634</v>
      </c>
      <c r="P59" s="7">
        <f t="shared" si="20"/>
        <v>12177455.983186634</v>
      </c>
      <c r="Q59" s="7">
        <f t="shared" si="20"/>
        <v>12177455.983186634</v>
      </c>
      <c r="R59" s="7">
        <f t="shared" si="20"/>
        <v>12177455.983186634</v>
      </c>
      <c r="S59" s="7">
        <f t="shared" si="20"/>
        <v>12177455.983186634</v>
      </c>
      <c r="T59" s="7">
        <f t="shared" si="20"/>
        <v>12177455.983186634</v>
      </c>
      <c r="U59" s="7">
        <f t="shared" si="20"/>
        <v>12177455.983186634</v>
      </c>
      <c r="V59" s="7">
        <f t="shared" si="20"/>
        <v>11258600.961091148</v>
      </c>
      <c r="W59" s="7">
        <f t="shared" si="20"/>
        <v>8761429.036396518</v>
      </c>
      <c r="X59" s="7">
        <f t="shared" si="20"/>
        <v>6330840.0397987915</v>
      </c>
      <c r="Y59" s="7">
        <f t="shared" si="20"/>
        <v>5189007.328892442</v>
      </c>
      <c r="Z59" s="7">
        <f t="shared" si="20"/>
        <v>2560715.83530852</v>
      </c>
      <c r="AA59" s="7">
        <f t="shared" si="20"/>
        <v>68939.63601463172</v>
      </c>
      <c r="AB59" s="7">
        <f t="shared" si="20"/>
        <v>0</v>
      </c>
      <c r="AC59" s="6">
        <f>SUM(B59:AB59)</f>
        <v>243549119.6637327</v>
      </c>
      <c r="AD59" s="2" t="s">
        <v>2</v>
      </c>
    </row>
    <row r="60" spans="1:30" s="1" customFormat="1" ht="12.75">
      <c r="A60" s="5" t="s">
        <v>1</v>
      </c>
      <c r="B60" s="4">
        <f aca="true" t="shared" si="21" ref="B60:AB60">B19+B39+B55</f>
        <v>1.13020297920724</v>
      </c>
      <c r="C60" s="4">
        <f t="shared" si="21"/>
        <v>4.148180870419083</v>
      </c>
      <c r="D60" s="4">
        <f t="shared" si="21"/>
        <v>7.011171535421323</v>
      </c>
      <c r="E60" s="4">
        <f t="shared" si="21"/>
        <v>8.22460710167611</v>
      </c>
      <c r="F60" s="4">
        <f t="shared" si="21"/>
        <v>11.113764183379306</v>
      </c>
      <c r="G60" s="4">
        <f t="shared" si="21"/>
        <v>13.70671988586371</v>
      </c>
      <c r="H60" s="4">
        <f t="shared" si="21"/>
        <v>13.642679792949398</v>
      </c>
      <c r="I60" s="4">
        <f t="shared" si="21"/>
        <v>13.507993325775521</v>
      </c>
      <c r="J60" s="4">
        <f t="shared" si="21"/>
        <v>13.448322455203352</v>
      </c>
      <c r="K60" s="4">
        <f t="shared" si="21"/>
        <v>13.418684278993537</v>
      </c>
      <c r="L60" s="4">
        <f t="shared" si="21"/>
        <v>13.442384350575818</v>
      </c>
      <c r="M60" s="4">
        <f t="shared" si="21"/>
        <v>13.542544465287625</v>
      </c>
      <c r="N60" s="4">
        <f t="shared" si="21"/>
        <v>13.65338713217472</v>
      </c>
      <c r="O60" s="4">
        <f t="shared" si="21"/>
        <v>13.842737277693114</v>
      </c>
      <c r="P60" s="4">
        <f t="shared" si="21"/>
        <v>14.045508631126452</v>
      </c>
      <c r="Q60" s="4">
        <f t="shared" si="21"/>
        <v>14.264327027277304</v>
      </c>
      <c r="R60" s="4">
        <f t="shared" si="21"/>
        <v>14.498697443965511</v>
      </c>
      <c r="S60" s="4">
        <f t="shared" si="21"/>
        <v>14.857803786220881</v>
      </c>
      <c r="T60" s="4">
        <f t="shared" si="21"/>
        <v>14.632847852903911</v>
      </c>
      <c r="U60" s="4">
        <f t="shared" si="21"/>
        <v>14.412896180833984</v>
      </c>
      <c r="V60" s="4">
        <f t="shared" si="21"/>
        <v>13.126502228158035</v>
      </c>
      <c r="W60" s="4">
        <f t="shared" si="21"/>
        <v>10.061356265958336</v>
      </c>
      <c r="X60" s="4">
        <f t="shared" si="21"/>
        <v>7.161583755428496</v>
      </c>
      <c r="Y60" s="4">
        <f t="shared" si="21"/>
        <v>5.781623764782666</v>
      </c>
      <c r="Z60" s="4">
        <f t="shared" si="21"/>
        <v>2.8102675980119844</v>
      </c>
      <c r="AA60" s="4">
        <f t="shared" si="21"/>
        <v>0.07452933623203428</v>
      </c>
      <c r="AB60" s="4">
        <f t="shared" si="21"/>
        <v>0</v>
      </c>
      <c r="AC60" s="3">
        <f>AVERAGE(B60:AB60)</f>
        <v>10.354123092797021</v>
      </c>
      <c r="AD60" s="2" t="s">
        <v>0</v>
      </c>
    </row>
  </sheetData>
  <printOptions horizontalCentered="1" verticalCentered="1"/>
  <pageMargins left="0" right="0.7" top="0" bottom="0" header="0.3" footer="0"/>
  <pageSetup fitToHeight="1" fitToWidth="1" horizontalDpi="600" verticalDpi="600" orientation="landscape" paperSize="17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workbookViewId="0" topLeftCell="A1">
      <selection activeCell="A2" sqref="A2"/>
    </sheetView>
  </sheetViews>
  <sheetFormatPr defaultColWidth="9.140625" defaultRowHeight="15"/>
  <cols>
    <col min="1" max="1" width="29.7109375" style="0" bestFit="1" customWidth="1"/>
    <col min="2" max="28" width="12.7109375" style="0" customWidth="1"/>
    <col min="29" max="29" width="12.7109375" style="0" bestFit="1" customWidth="1"/>
    <col min="30" max="30" width="22.00390625" style="0" customWidth="1"/>
  </cols>
  <sheetData>
    <row r="1" ht="15.75">
      <c r="A1" s="27" t="s">
        <v>36</v>
      </c>
    </row>
    <row r="3" spans="1:30" s="1" customFormat="1" ht="15.75">
      <c r="A3" s="12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">
      <c r="A4" s="22"/>
      <c r="B4" s="9">
        <v>2014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9">
        <v>2020</v>
      </c>
      <c r="I4" s="9">
        <v>2021</v>
      </c>
      <c r="J4" s="9">
        <v>2022</v>
      </c>
      <c r="K4" s="9">
        <v>2023</v>
      </c>
      <c r="L4" s="9">
        <v>2024</v>
      </c>
      <c r="M4" s="9">
        <v>2025</v>
      </c>
      <c r="N4" s="9">
        <v>2026</v>
      </c>
      <c r="O4" s="9">
        <v>2027</v>
      </c>
      <c r="P4" s="9">
        <v>2028</v>
      </c>
      <c r="Q4" s="9">
        <v>2029</v>
      </c>
      <c r="R4" s="9">
        <v>2030</v>
      </c>
      <c r="S4" s="9">
        <v>2031</v>
      </c>
      <c r="T4" s="9">
        <v>2032</v>
      </c>
      <c r="U4" s="9">
        <v>2033</v>
      </c>
      <c r="V4" s="9">
        <v>2034</v>
      </c>
      <c r="W4" s="9">
        <v>2035</v>
      </c>
      <c r="X4" s="9">
        <v>2036</v>
      </c>
      <c r="Y4" s="9">
        <v>2037</v>
      </c>
      <c r="Z4" s="9">
        <v>2038</v>
      </c>
      <c r="AA4" s="9">
        <v>2039</v>
      </c>
      <c r="AB4" s="9">
        <v>2040</v>
      </c>
      <c r="AC4" s="1"/>
      <c r="AD4" s="1"/>
    </row>
    <row r="5" spans="1:30" ht="15">
      <c r="A5" s="16" t="s">
        <v>19</v>
      </c>
      <c r="B5" s="23">
        <f>'[1]Alt E'!B24</f>
        <v>10962545.928119458</v>
      </c>
      <c r="C5" s="23">
        <f>'[1]Alt E'!C24</f>
        <v>20459004.525071062</v>
      </c>
      <c r="D5" s="23">
        <f>'[1]Alt E'!D24</f>
        <v>24895268.138663698</v>
      </c>
      <c r="E5" s="23">
        <f>'[1]Alt E'!E24</f>
        <v>8758303.611525413</v>
      </c>
      <c r="F5" s="23">
        <f>'[1]Alt E'!F24</f>
        <v>2399406.40822549</v>
      </c>
      <c r="G5" s="23"/>
      <c r="H5" s="23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>
        <f>SUM(B5:AB5)</f>
        <v>67474528.61160512</v>
      </c>
      <c r="AD5" s="22" t="s">
        <v>18</v>
      </c>
    </row>
    <row r="6" spans="1:30" ht="15">
      <c r="A6" s="21"/>
      <c r="C6" s="20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8" t="s">
        <v>17</v>
      </c>
      <c r="B7" s="19">
        <f>'[1]bond rates'!$D$3</f>
        <v>0.05</v>
      </c>
      <c r="C7" s="19">
        <f>'[1]bond rates'!$D$3</f>
        <v>0.05</v>
      </c>
      <c r="D7" s="19">
        <f>'[1]bond rates'!$D$3</f>
        <v>0.05</v>
      </c>
      <c r="E7" s="19">
        <f>'[1]bond rates'!$D$3</f>
        <v>0.05</v>
      </c>
      <c r="F7" s="19">
        <f>'[1]bond rates'!$D$3</f>
        <v>0.05</v>
      </c>
      <c r="G7" s="19"/>
      <c r="H7" s="19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">
      <c r="A8" s="18" t="s">
        <v>16</v>
      </c>
      <c r="B8" s="17">
        <v>20</v>
      </c>
      <c r="C8" s="17">
        <v>20</v>
      </c>
      <c r="D8" s="17">
        <v>20</v>
      </c>
      <c r="E8" s="17">
        <v>20</v>
      </c>
      <c r="F8" s="17">
        <v>20</v>
      </c>
      <c r="G8" s="17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>
      <c r="A9" s="20"/>
      <c r="B9" s="20"/>
      <c r="C9" s="20"/>
      <c r="D9" s="20"/>
      <c r="E9" s="20"/>
      <c r="F9" s="20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>
      <c r="A10" s="16" t="s">
        <v>31</v>
      </c>
      <c r="B10" s="29"/>
      <c r="C10" s="29"/>
      <c r="D10" s="29"/>
      <c r="E10" s="29"/>
      <c r="F10" s="29"/>
      <c r="G10" s="29"/>
      <c r="H10" s="7"/>
      <c r="I10" s="7"/>
      <c r="J10" s="7"/>
      <c r="K10" s="7"/>
      <c r="L10" s="7"/>
      <c r="M10" s="7"/>
      <c r="N10" s="7"/>
      <c r="O10" s="7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14" t="s">
        <v>14</v>
      </c>
      <c r="B11" s="7">
        <f>PMT(B7,B8,B5*-1)</f>
        <v>879663.0474690837</v>
      </c>
      <c r="C11" s="7">
        <f aca="true" t="shared" si="0" ref="C11:U11">B11</f>
        <v>879663.0474690837</v>
      </c>
      <c r="D11" s="7">
        <f t="shared" si="0"/>
        <v>879663.0474690837</v>
      </c>
      <c r="E11" s="7">
        <f t="shared" si="0"/>
        <v>879663.0474690837</v>
      </c>
      <c r="F11" s="7">
        <f t="shared" si="0"/>
        <v>879663.0474690837</v>
      </c>
      <c r="G11" s="7">
        <f t="shared" si="0"/>
        <v>879663.0474690837</v>
      </c>
      <c r="H11" s="7">
        <f t="shared" si="0"/>
        <v>879663.0474690837</v>
      </c>
      <c r="I11" s="7">
        <f t="shared" si="0"/>
        <v>879663.0474690837</v>
      </c>
      <c r="J11" s="7">
        <f t="shared" si="0"/>
        <v>879663.0474690837</v>
      </c>
      <c r="K11" s="7">
        <f t="shared" si="0"/>
        <v>879663.0474690837</v>
      </c>
      <c r="L11" s="7">
        <f t="shared" si="0"/>
        <v>879663.0474690837</v>
      </c>
      <c r="M11" s="7">
        <f t="shared" si="0"/>
        <v>879663.0474690837</v>
      </c>
      <c r="N11" s="7">
        <f t="shared" si="0"/>
        <v>879663.0474690837</v>
      </c>
      <c r="O11" s="7">
        <f t="shared" si="0"/>
        <v>879663.0474690837</v>
      </c>
      <c r="P11" s="7">
        <f t="shared" si="0"/>
        <v>879663.0474690837</v>
      </c>
      <c r="Q11" s="7">
        <f t="shared" si="0"/>
        <v>879663.0474690837</v>
      </c>
      <c r="R11" s="7">
        <f t="shared" si="0"/>
        <v>879663.0474690837</v>
      </c>
      <c r="S11" s="7">
        <f t="shared" si="0"/>
        <v>879663.0474690837</v>
      </c>
      <c r="T11" s="7">
        <f t="shared" si="0"/>
        <v>879663.0474690837</v>
      </c>
      <c r="U11" s="7">
        <f t="shared" si="0"/>
        <v>879663.0474690837</v>
      </c>
      <c r="V11" s="7"/>
      <c r="W11" s="7"/>
      <c r="X11" s="7"/>
      <c r="Y11" s="7"/>
      <c r="Z11" s="7"/>
      <c r="AA11" s="7"/>
      <c r="AB11" s="7"/>
      <c r="AC11" s="1"/>
      <c r="AD11" s="1"/>
    </row>
    <row r="12" spans="1:30" ht="15">
      <c r="A12" s="14" t="s">
        <v>13</v>
      </c>
      <c r="B12" s="1"/>
      <c r="C12" s="7">
        <f>PMT(C7,C8,C5*-1)</f>
        <v>1641683.454437763</v>
      </c>
      <c r="D12" s="7">
        <f aca="true" t="shared" si="1" ref="D12:V12">C12</f>
        <v>1641683.454437763</v>
      </c>
      <c r="E12" s="7">
        <f t="shared" si="1"/>
        <v>1641683.454437763</v>
      </c>
      <c r="F12" s="7">
        <f t="shared" si="1"/>
        <v>1641683.454437763</v>
      </c>
      <c r="G12" s="7">
        <f t="shared" si="1"/>
        <v>1641683.454437763</v>
      </c>
      <c r="H12" s="7">
        <f t="shared" si="1"/>
        <v>1641683.454437763</v>
      </c>
      <c r="I12" s="7">
        <f t="shared" si="1"/>
        <v>1641683.454437763</v>
      </c>
      <c r="J12" s="7">
        <f t="shared" si="1"/>
        <v>1641683.454437763</v>
      </c>
      <c r="K12" s="7">
        <f t="shared" si="1"/>
        <v>1641683.454437763</v>
      </c>
      <c r="L12" s="7">
        <f t="shared" si="1"/>
        <v>1641683.454437763</v>
      </c>
      <c r="M12" s="7">
        <f t="shared" si="1"/>
        <v>1641683.454437763</v>
      </c>
      <c r="N12" s="7">
        <f t="shared" si="1"/>
        <v>1641683.454437763</v>
      </c>
      <c r="O12" s="7">
        <f t="shared" si="1"/>
        <v>1641683.454437763</v>
      </c>
      <c r="P12" s="7">
        <f t="shared" si="1"/>
        <v>1641683.454437763</v>
      </c>
      <c r="Q12" s="7">
        <f t="shared" si="1"/>
        <v>1641683.454437763</v>
      </c>
      <c r="R12" s="7">
        <f t="shared" si="1"/>
        <v>1641683.454437763</v>
      </c>
      <c r="S12" s="7">
        <f t="shared" si="1"/>
        <v>1641683.454437763</v>
      </c>
      <c r="T12" s="7">
        <f t="shared" si="1"/>
        <v>1641683.454437763</v>
      </c>
      <c r="U12" s="7">
        <f t="shared" si="1"/>
        <v>1641683.454437763</v>
      </c>
      <c r="V12" s="7">
        <f t="shared" si="1"/>
        <v>1641683.454437763</v>
      </c>
      <c r="W12" s="7"/>
      <c r="X12" s="7"/>
      <c r="Y12" s="7"/>
      <c r="Z12" s="7"/>
      <c r="AA12" s="7"/>
      <c r="AB12" s="7"/>
      <c r="AC12" s="1"/>
      <c r="AD12" s="1"/>
    </row>
    <row r="13" spans="1:30" ht="15">
      <c r="A13" s="14" t="s">
        <v>12</v>
      </c>
      <c r="B13" s="1"/>
      <c r="C13" s="1"/>
      <c r="D13" s="7">
        <f>PMT(D7,D8,D5*-1)</f>
        <v>1997660.724252361</v>
      </c>
      <c r="E13" s="7">
        <f aca="true" t="shared" si="2" ref="E13:W13">D13</f>
        <v>1997660.724252361</v>
      </c>
      <c r="F13" s="7">
        <f t="shared" si="2"/>
        <v>1997660.724252361</v>
      </c>
      <c r="G13" s="7">
        <f t="shared" si="2"/>
        <v>1997660.724252361</v>
      </c>
      <c r="H13" s="7">
        <f t="shared" si="2"/>
        <v>1997660.724252361</v>
      </c>
      <c r="I13" s="7">
        <f t="shared" si="2"/>
        <v>1997660.724252361</v>
      </c>
      <c r="J13" s="7">
        <f t="shared" si="2"/>
        <v>1997660.724252361</v>
      </c>
      <c r="K13" s="7">
        <f t="shared" si="2"/>
        <v>1997660.724252361</v>
      </c>
      <c r="L13" s="7">
        <f t="shared" si="2"/>
        <v>1997660.724252361</v>
      </c>
      <c r="M13" s="7">
        <f t="shared" si="2"/>
        <v>1997660.724252361</v>
      </c>
      <c r="N13" s="7">
        <f t="shared" si="2"/>
        <v>1997660.724252361</v>
      </c>
      <c r="O13" s="7">
        <f t="shared" si="2"/>
        <v>1997660.724252361</v>
      </c>
      <c r="P13" s="7">
        <f t="shared" si="2"/>
        <v>1997660.724252361</v>
      </c>
      <c r="Q13" s="7">
        <f t="shared" si="2"/>
        <v>1997660.724252361</v>
      </c>
      <c r="R13" s="7">
        <f t="shared" si="2"/>
        <v>1997660.724252361</v>
      </c>
      <c r="S13" s="7">
        <f t="shared" si="2"/>
        <v>1997660.724252361</v>
      </c>
      <c r="T13" s="7">
        <f t="shared" si="2"/>
        <v>1997660.724252361</v>
      </c>
      <c r="U13" s="7">
        <f t="shared" si="2"/>
        <v>1997660.724252361</v>
      </c>
      <c r="V13" s="7">
        <f t="shared" si="2"/>
        <v>1997660.724252361</v>
      </c>
      <c r="W13" s="7">
        <f t="shared" si="2"/>
        <v>1997660.724252361</v>
      </c>
      <c r="X13" s="7"/>
      <c r="Y13" s="7"/>
      <c r="Z13" s="7"/>
      <c r="AA13" s="7"/>
      <c r="AB13" s="7"/>
      <c r="AC13" s="1"/>
      <c r="AD13" s="1"/>
    </row>
    <row r="14" spans="1:30" ht="15">
      <c r="A14" s="14" t="s">
        <v>11</v>
      </c>
      <c r="B14" s="1"/>
      <c r="C14" s="1"/>
      <c r="D14" s="1"/>
      <c r="E14" s="7">
        <f>PMT(E7,E8,E5*-1)</f>
        <v>702788.9411903745</v>
      </c>
      <c r="F14" s="7">
        <f aca="true" t="shared" si="3" ref="F14:X14">E14</f>
        <v>702788.9411903745</v>
      </c>
      <c r="G14" s="7">
        <f t="shared" si="3"/>
        <v>702788.9411903745</v>
      </c>
      <c r="H14" s="7">
        <f t="shared" si="3"/>
        <v>702788.9411903745</v>
      </c>
      <c r="I14" s="7">
        <f t="shared" si="3"/>
        <v>702788.9411903745</v>
      </c>
      <c r="J14" s="7">
        <f t="shared" si="3"/>
        <v>702788.9411903745</v>
      </c>
      <c r="K14" s="7">
        <f t="shared" si="3"/>
        <v>702788.9411903745</v>
      </c>
      <c r="L14" s="7">
        <f t="shared" si="3"/>
        <v>702788.9411903745</v>
      </c>
      <c r="M14" s="7">
        <f t="shared" si="3"/>
        <v>702788.9411903745</v>
      </c>
      <c r="N14" s="7">
        <f t="shared" si="3"/>
        <v>702788.9411903745</v>
      </c>
      <c r="O14" s="7">
        <f t="shared" si="3"/>
        <v>702788.9411903745</v>
      </c>
      <c r="P14" s="7">
        <f t="shared" si="3"/>
        <v>702788.9411903745</v>
      </c>
      <c r="Q14" s="7">
        <f t="shared" si="3"/>
        <v>702788.9411903745</v>
      </c>
      <c r="R14" s="7">
        <f t="shared" si="3"/>
        <v>702788.9411903745</v>
      </c>
      <c r="S14" s="7">
        <f t="shared" si="3"/>
        <v>702788.9411903745</v>
      </c>
      <c r="T14" s="7">
        <f t="shared" si="3"/>
        <v>702788.9411903745</v>
      </c>
      <c r="U14" s="7">
        <f t="shared" si="3"/>
        <v>702788.9411903745</v>
      </c>
      <c r="V14" s="7">
        <f t="shared" si="3"/>
        <v>702788.9411903745</v>
      </c>
      <c r="W14" s="7">
        <f t="shared" si="3"/>
        <v>702788.9411903745</v>
      </c>
      <c r="X14" s="7">
        <f t="shared" si="3"/>
        <v>702788.9411903745</v>
      </c>
      <c r="Y14" s="7"/>
      <c r="Z14" s="7"/>
      <c r="AA14" s="7"/>
      <c r="AB14" s="7"/>
      <c r="AC14" s="1"/>
      <c r="AD14" s="1"/>
    </row>
    <row r="15" spans="1:30" ht="15">
      <c r="A15" s="14" t="s">
        <v>10</v>
      </c>
      <c r="B15" s="1"/>
      <c r="C15" s="1"/>
      <c r="D15" s="1"/>
      <c r="E15" s="1"/>
      <c r="F15" s="7">
        <f>PMT(F7,F8,F5*-1)</f>
        <v>192534.57791793733</v>
      </c>
      <c r="G15" s="7">
        <f aca="true" t="shared" si="4" ref="G15:Y15">F15</f>
        <v>192534.57791793733</v>
      </c>
      <c r="H15" s="7">
        <f t="shared" si="4"/>
        <v>192534.57791793733</v>
      </c>
      <c r="I15" s="7">
        <f t="shared" si="4"/>
        <v>192534.57791793733</v>
      </c>
      <c r="J15" s="7">
        <f t="shared" si="4"/>
        <v>192534.57791793733</v>
      </c>
      <c r="K15" s="7">
        <f t="shared" si="4"/>
        <v>192534.57791793733</v>
      </c>
      <c r="L15" s="7">
        <f t="shared" si="4"/>
        <v>192534.57791793733</v>
      </c>
      <c r="M15" s="7">
        <f t="shared" si="4"/>
        <v>192534.57791793733</v>
      </c>
      <c r="N15" s="7">
        <f t="shared" si="4"/>
        <v>192534.57791793733</v>
      </c>
      <c r="O15" s="7">
        <f t="shared" si="4"/>
        <v>192534.57791793733</v>
      </c>
      <c r="P15" s="7">
        <f t="shared" si="4"/>
        <v>192534.57791793733</v>
      </c>
      <c r="Q15" s="7">
        <f t="shared" si="4"/>
        <v>192534.57791793733</v>
      </c>
      <c r="R15" s="7">
        <f t="shared" si="4"/>
        <v>192534.57791793733</v>
      </c>
      <c r="S15" s="7">
        <f t="shared" si="4"/>
        <v>192534.57791793733</v>
      </c>
      <c r="T15" s="7">
        <f t="shared" si="4"/>
        <v>192534.57791793733</v>
      </c>
      <c r="U15" s="7">
        <f t="shared" si="4"/>
        <v>192534.57791793733</v>
      </c>
      <c r="V15" s="7">
        <f t="shared" si="4"/>
        <v>192534.57791793733</v>
      </c>
      <c r="W15" s="7">
        <f t="shared" si="4"/>
        <v>192534.57791793733</v>
      </c>
      <c r="X15" s="7">
        <f t="shared" si="4"/>
        <v>192534.57791793733</v>
      </c>
      <c r="Y15" s="7">
        <f t="shared" si="4"/>
        <v>192534.57791793733</v>
      </c>
      <c r="Z15" s="7"/>
      <c r="AA15" s="7"/>
      <c r="AB15" s="7"/>
      <c r="AC15" s="1"/>
      <c r="AD15" s="1"/>
    </row>
    <row r="16" spans="1:30" ht="15">
      <c r="A16" s="14" t="s">
        <v>7</v>
      </c>
      <c r="B16" s="7">
        <f aca="true" t="shared" si="5" ref="B16:AB16">SUM(B11:B15)</f>
        <v>879663.0474690837</v>
      </c>
      <c r="C16" s="7">
        <f t="shared" si="5"/>
        <v>2521346.5019068466</v>
      </c>
      <c r="D16" s="7">
        <f t="shared" si="5"/>
        <v>4519007.2261592075</v>
      </c>
      <c r="E16" s="7">
        <f t="shared" si="5"/>
        <v>5221796.167349583</v>
      </c>
      <c r="F16" s="7">
        <f t="shared" si="5"/>
        <v>5414330.74526752</v>
      </c>
      <c r="G16" s="7">
        <f t="shared" si="5"/>
        <v>5414330.74526752</v>
      </c>
      <c r="H16" s="7">
        <f t="shared" si="5"/>
        <v>5414330.74526752</v>
      </c>
      <c r="I16" s="7">
        <f t="shared" si="5"/>
        <v>5414330.74526752</v>
      </c>
      <c r="J16" s="7">
        <f t="shared" si="5"/>
        <v>5414330.74526752</v>
      </c>
      <c r="K16" s="7">
        <f t="shared" si="5"/>
        <v>5414330.74526752</v>
      </c>
      <c r="L16" s="7">
        <f t="shared" si="5"/>
        <v>5414330.74526752</v>
      </c>
      <c r="M16" s="7">
        <f t="shared" si="5"/>
        <v>5414330.74526752</v>
      </c>
      <c r="N16" s="7">
        <f t="shared" si="5"/>
        <v>5414330.74526752</v>
      </c>
      <c r="O16" s="7">
        <f t="shared" si="5"/>
        <v>5414330.74526752</v>
      </c>
      <c r="P16" s="7">
        <f t="shared" si="5"/>
        <v>5414330.74526752</v>
      </c>
      <c r="Q16" s="7">
        <f t="shared" si="5"/>
        <v>5414330.74526752</v>
      </c>
      <c r="R16" s="7">
        <f t="shared" si="5"/>
        <v>5414330.74526752</v>
      </c>
      <c r="S16" s="7">
        <f t="shared" si="5"/>
        <v>5414330.74526752</v>
      </c>
      <c r="T16" s="7">
        <f t="shared" si="5"/>
        <v>5414330.74526752</v>
      </c>
      <c r="U16" s="7">
        <f t="shared" si="5"/>
        <v>5414330.74526752</v>
      </c>
      <c r="V16" s="7">
        <f t="shared" si="5"/>
        <v>4534667.6977984365</v>
      </c>
      <c r="W16" s="7">
        <f t="shared" si="5"/>
        <v>2892984.243360673</v>
      </c>
      <c r="X16" s="7">
        <f t="shared" si="5"/>
        <v>895323.5191083119</v>
      </c>
      <c r="Y16" s="7">
        <f t="shared" si="5"/>
        <v>192534.57791793733</v>
      </c>
      <c r="Z16" s="7">
        <f t="shared" si="5"/>
        <v>0</v>
      </c>
      <c r="AA16" s="7">
        <f t="shared" si="5"/>
        <v>0</v>
      </c>
      <c r="AB16" s="7">
        <f t="shared" si="5"/>
        <v>0</v>
      </c>
      <c r="AC16" s="6">
        <f>SUM(B16:AB16)</f>
        <v>108286614.9053504</v>
      </c>
      <c r="AD16" s="2" t="s">
        <v>2</v>
      </c>
    </row>
    <row r="17" spans="1:3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14" t="s">
        <v>6</v>
      </c>
      <c r="B18" s="15">
        <f>'[1]Alt E'!B37</f>
        <v>813000</v>
      </c>
      <c r="C18" s="15">
        <f>'[1]Alt E'!C37</f>
        <v>823500</v>
      </c>
      <c r="D18" s="15">
        <f>'[1]Alt E'!D37</f>
        <v>833900</v>
      </c>
      <c r="E18" s="15">
        <f>'[1]Alt E'!E37</f>
        <v>849700</v>
      </c>
      <c r="F18" s="15">
        <f>'[1]Alt E'!F37</f>
        <v>865300</v>
      </c>
      <c r="G18" s="15">
        <f>'[1]Alt E'!G37</f>
        <v>883400</v>
      </c>
      <c r="H18" s="15">
        <f>'[1]Alt E'!H37</f>
        <v>892600</v>
      </c>
      <c r="I18" s="15">
        <f>'[1]Alt E'!I37</f>
        <v>901500</v>
      </c>
      <c r="J18" s="15">
        <f>'[1]Alt E'!J37</f>
        <v>905500</v>
      </c>
      <c r="K18" s="15">
        <f>'[1]Alt E'!K37</f>
        <v>907500</v>
      </c>
      <c r="L18" s="15">
        <f>'[1]Alt E'!L37</f>
        <v>905900</v>
      </c>
      <c r="M18" s="15">
        <f>'[1]Alt E'!M37</f>
        <v>899200</v>
      </c>
      <c r="N18" s="15">
        <f>'[1]Alt E'!N37</f>
        <v>891900</v>
      </c>
      <c r="O18" s="15">
        <f>'[1]Alt E'!O37</f>
        <v>879700</v>
      </c>
      <c r="P18" s="15">
        <f>'[1]Alt E'!P37</f>
        <v>867000</v>
      </c>
      <c r="Q18" s="15">
        <f>'[1]Alt E'!Q37</f>
        <v>853700</v>
      </c>
      <c r="R18" s="15">
        <f>'[1]Alt E'!R37</f>
        <v>839900</v>
      </c>
      <c r="S18" s="15">
        <f>'[1]Alt E'!S37</f>
        <v>819600</v>
      </c>
      <c r="T18" s="15">
        <f>'[1]Alt E'!T37</f>
        <v>832200</v>
      </c>
      <c r="U18" s="15">
        <f>'[1]Alt E'!U37</f>
        <v>844900</v>
      </c>
      <c r="V18" s="15">
        <f>'[1]Alt E'!V37</f>
        <v>857700</v>
      </c>
      <c r="W18" s="15">
        <f>'[1]Alt E'!W37</f>
        <v>870800</v>
      </c>
      <c r="X18" s="15">
        <f>'[1]Alt E'!X37</f>
        <v>884000</v>
      </c>
      <c r="Y18" s="15">
        <f>'[1]Alt E'!Y37</f>
        <v>897500</v>
      </c>
      <c r="Z18" s="15">
        <f>'[1]Alt E'!Z37</f>
        <v>911200</v>
      </c>
      <c r="AA18" s="15">
        <f>'[1]Alt E'!AA37</f>
        <v>925000</v>
      </c>
      <c r="AB18" s="15">
        <f>'[1]Alt E'!AB37</f>
        <v>939100</v>
      </c>
      <c r="AC18" s="1"/>
      <c r="AD18" s="1"/>
    </row>
    <row r="19" spans="1:30" ht="15">
      <c r="A19" s="14" t="s">
        <v>1</v>
      </c>
      <c r="B19" s="13">
        <f>'[1]Alt E'!B38</f>
        <v>1.0819963683506564</v>
      </c>
      <c r="C19" s="13">
        <f>'[1]Alt E'!C38</f>
        <v>3.0617443860435296</v>
      </c>
      <c r="D19" s="13">
        <f>'[1]Alt E'!D38</f>
        <v>5.419123667297287</v>
      </c>
      <c r="E19" s="13">
        <f>'[1]Alt E'!E38</f>
        <v>6.1454585940326965</v>
      </c>
      <c r="F19" s="13">
        <f>'[1]Alt E'!F38</f>
        <v>6.257171784661412</v>
      </c>
      <c r="G19" s="13">
        <f>'[1]Alt E'!G38</f>
        <v>6.128968468720307</v>
      </c>
      <c r="H19" s="13">
        <f>'[1]Alt E'!H38</f>
        <v>6.065797384346314</v>
      </c>
      <c r="I19" s="13">
        <f>'[1]Alt E'!I38</f>
        <v>6.00591319497229</v>
      </c>
      <c r="J19" s="13">
        <f>'[1]Alt E'!J38</f>
        <v>5.979382380196046</v>
      </c>
      <c r="K19" s="13">
        <f>'[1]Alt E'!K38</f>
        <v>5.966204677980738</v>
      </c>
      <c r="L19" s="13">
        <f>'[1]Alt E'!L38</f>
        <v>5.9767421848631415</v>
      </c>
      <c r="M19" s="13">
        <f>'[1]Alt E'!M38</f>
        <v>6.021275295003914</v>
      </c>
      <c r="N19" s="13">
        <f>'[1]Alt E'!N38</f>
        <v>6.070558072953829</v>
      </c>
      <c r="O19" s="13">
        <f>'[1]Alt E'!O38</f>
        <v>6.154746783298306</v>
      </c>
      <c r="P19" s="13">
        <f>'[1]Alt E'!P38</f>
        <v>6.244902820377762</v>
      </c>
      <c r="Q19" s="13">
        <f>'[1]Alt E'!Q38</f>
        <v>6.342193680763172</v>
      </c>
      <c r="R19" s="13">
        <f>'[1]Alt E'!R38</f>
        <v>6.446399268088486</v>
      </c>
      <c r="S19" s="13">
        <f>'[1]Alt E'!S38</f>
        <v>6.606064842932552</v>
      </c>
      <c r="T19" s="13">
        <f>'[1]Alt E'!T38</f>
        <v>6.506045115678346</v>
      </c>
      <c r="U19" s="13">
        <f>'[1]Alt E'!U38</f>
        <v>6.408250379059675</v>
      </c>
      <c r="V19" s="13">
        <f>'[1]Alt E'!V38</f>
        <v>5.28700909152202</v>
      </c>
      <c r="W19" s="13">
        <f>'[1]Alt E'!W38</f>
        <v>3.322214335508352</v>
      </c>
      <c r="X19" s="13">
        <f>'[1]Alt E'!X38</f>
        <v>1.0128094107560088</v>
      </c>
      <c r="Y19" s="13">
        <f>'[1]Alt E'!Y38</f>
        <v>0.21452320659380206</v>
      </c>
      <c r="Z19" s="13">
        <f>'[1]Alt E'!Z38</f>
        <v>0</v>
      </c>
      <c r="AA19" s="13">
        <f>'[1]Alt E'!AA38</f>
        <v>0</v>
      </c>
      <c r="AB19" s="13">
        <f>'[1]Alt E'!AB38</f>
        <v>0</v>
      </c>
      <c r="AC19" s="3">
        <f>AVERAGE(B19:AB19)</f>
        <v>4.619462792370395</v>
      </c>
      <c r="AD19" s="2" t="s">
        <v>0</v>
      </c>
    </row>
    <row r="21" spans="1:30" s="1" customFormat="1" ht="15.75">
      <c r="A21" s="12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44" ht="15">
      <c r="A22" s="22"/>
      <c r="B22" s="9">
        <v>2014</v>
      </c>
      <c r="C22" s="9">
        <v>2015</v>
      </c>
      <c r="D22" s="9">
        <v>2016</v>
      </c>
      <c r="E22" s="9">
        <v>2017</v>
      </c>
      <c r="F22" s="9">
        <v>2018</v>
      </c>
      <c r="G22" s="9">
        <v>2019</v>
      </c>
      <c r="H22" s="9">
        <v>2020</v>
      </c>
      <c r="I22" s="9">
        <v>2021</v>
      </c>
      <c r="J22" s="9">
        <v>2022</v>
      </c>
      <c r="K22" s="9">
        <v>2023</v>
      </c>
      <c r="L22" s="9">
        <v>2024</v>
      </c>
      <c r="M22" s="9">
        <v>2025</v>
      </c>
      <c r="N22" s="9">
        <v>2026</v>
      </c>
      <c r="O22" s="9">
        <v>2027</v>
      </c>
      <c r="P22" s="9">
        <v>2028</v>
      </c>
      <c r="Q22" s="9">
        <v>2029</v>
      </c>
      <c r="R22" s="9">
        <v>2030</v>
      </c>
      <c r="S22" s="9">
        <v>2031</v>
      </c>
      <c r="T22" s="9">
        <v>2032</v>
      </c>
      <c r="U22" s="9">
        <v>2033</v>
      </c>
      <c r="V22" s="9">
        <v>2034</v>
      </c>
      <c r="W22" s="9">
        <v>2035</v>
      </c>
      <c r="X22" s="9">
        <v>2036</v>
      </c>
      <c r="Y22" s="9">
        <v>2037</v>
      </c>
      <c r="Z22" s="9">
        <v>2038</v>
      </c>
      <c r="AA22" s="9">
        <v>2039</v>
      </c>
      <c r="AB22" s="9">
        <v>2040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>
      <c r="A23" s="16" t="s">
        <v>19</v>
      </c>
      <c r="B23" s="23">
        <f>'[1]Alt E'!B16</f>
        <v>488418.63153371884</v>
      </c>
      <c r="C23" s="23">
        <f>'[1]Alt E'!C16</f>
        <v>10424777.882141683</v>
      </c>
      <c r="D23" s="23">
        <f>'[1]Alt E'!D16</f>
        <v>3712639.4052181495</v>
      </c>
      <c r="E23" s="23">
        <f>'[1]Alt E'!E16</f>
        <v>5411474.689396963</v>
      </c>
      <c r="F23" s="23">
        <f>'[1]Alt E'!F16</f>
        <v>30354915.026325934</v>
      </c>
      <c r="G23" s="23">
        <f>'[1]Alt E'!G16</f>
        <v>31053039.122135274</v>
      </c>
      <c r="H23" s="23">
        <f>'[1]Alt E'!H16</f>
        <v>859140.2449524857</v>
      </c>
      <c r="I23" s="2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6">
        <f>SUM(B23:AB23)</f>
        <v>82304405.0017042</v>
      </c>
      <c r="AD23" s="22" t="s">
        <v>18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>
      <c r="A24" s="21"/>
      <c r="B24" s="2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>
      <c r="A25" s="18" t="s">
        <v>17</v>
      </c>
      <c r="B25" s="19">
        <f>'[1]bond rates'!$D$3</f>
        <v>0.05</v>
      </c>
      <c r="C25" s="19">
        <f>'[1]bond rates'!$D$3</f>
        <v>0.05</v>
      </c>
      <c r="D25" s="19">
        <f>'[1]bond rates'!$D$3</f>
        <v>0.05</v>
      </c>
      <c r="E25" s="19">
        <f>'[1]bond rates'!$D$3</f>
        <v>0.05</v>
      </c>
      <c r="F25" s="19">
        <f>'[1]bond rates'!$D$3</f>
        <v>0.05</v>
      </c>
      <c r="G25" s="19">
        <f>'[1]bond rates'!$D$3</f>
        <v>0.05</v>
      </c>
      <c r="H25" s="19">
        <f>'[1]bond rates'!$D$3</f>
        <v>0.05</v>
      </c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>
      <c r="A26" s="18" t="s">
        <v>16</v>
      </c>
      <c r="B26" s="17">
        <v>20</v>
      </c>
      <c r="C26" s="17">
        <v>20</v>
      </c>
      <c r="D26" s="17">
        <v>20</v>
      </c>
      <c r="E26" s="17">
        <v>20</v>
      </c>
      <c r="F26" s="17">
        <v>20</v>
      </c>
      <c r="G26" s="17">
        <v>20</v>
      </c>
      <c r="H26" s="17">
        <v>20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>
      <c r="A28" s="16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>
      <c r="A29" s="14" t="s">
        <v>14</v>
      </c>
      <c r="B29" s="7">
        <f>PMT(B25,B26,B23*-1)</f>
        <v>39191.97462640257</v>
      </c>
      <c r="C29" s="7">
        <f aca="true" t="shared" si="6" ref="C29:U29">B29</f>
        <v>39191.97462640257</v>
      </c>
      <c r="D29" s="7">
        <f t="shared" si="6"/>
        <v>39191.97462640257</v>
      </c>
      <c r="E29" s="7">
        <f t="shared" si="6"/>
        <v>39191.97462640257</v>
      </c>
      <c r="F29" s="7">
        <f t="shared" si="6"/>
        <v>39191.97462640257</v>
      </c>
      <c r="G29" s="7">
        <f t="shared" si="6"/>
        <v>39191.97462640257</v>
      </c>
      <c r="H29" s="7">
        <f t="shared" si="6"/>
        <v>39191.97462640257</v>
      </c>
      <c r="I29" s="7">
        <f t="shared" si="6"/>
        <v>39191.97462640257</v>
      </c>
      <c r="J29" s="7">
        <f t="shared" si="6"/>
        <v>39191.97462640257</v>
      </c>
      <c r="K29" s="7">
        <f t="shared" si="6"/>
        <v>39191.97462640257</v>
      </c>
      <c r="L29" s="7">
        <f t="shared" si="6"/>
        <v>39191.97462640257</v>
      </c>
      <c r="M29" s="7">
        <f t="shared" si="6"/>
        <v>39191.97462640257</v>
      </c>
      <c r="N29" s="7">
        <f t="shared" si="6"/>
        <v>39191.97462640257</v>
      </c>
      <c r="O29" s="7">
        <f t="shared" si="6"/>
        <v>39191.97462640257</v>
      </c>
      <c r="P29" s="7">
        <f t="shared" si="6"/>
        <v>39191.97462640257</v>
      </c>
      <c r="Q29" s="7">
        <f t="shared" si="6"/>
        <v>39191.97462640257</v>
      </c>
      <c r="R29" s="7">
        <f t="shared" si="6"/>
        <v>39191.97462640257</v>
      </c>
      <c r="S29" s="7">
        <f t="shared" si="6"/>
        <v>39191.97462640257</v>
      </c>
      <c r="T29" s="7">
        <f t="shared" si="6"/>
        <v>39191.97462640257</v>
      </c>
      <c r="U29" s="7">
        <f t="shared" si="6"/>
        <v>39191.97462640257</v>
      </c>
      <c r="V29" s="7"/>
      <c r="W29" s="7"/>
      <c r="X29" s="7"/>
      <c r="Y29" s="7"/>
      <c r="Z29" s="7"/>
      <c r="AA29" s="7"/>
      <c r="AB29" s="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>
      <c r="A30" s="14" t="s">
        <v>13</v>
      </c>
      <c r="B30" s="1"/>
      <c r="C30" s="7">
        <f>PMT(C25,C26,C23*-1)</f>
        <v>836511.1481513444</v>
      </c>
      <c r="D30" s="7">
        <f aca="true" t="shared" si="7" ref="D30:V30">C30</f>
        <v>836511.1481513444</v>
      </c>
      <c r="E30" s="7">
        <f t="shared" si="7"/>
        <v>836511.1481513444</v>
      </c>
      <c r="F30" s="7">
        <f t="shared" si="7"/>
        <v>836511.1481513444</v>
      </c>
      <c r="G30" s="7">
        <f t="shared" si="7"/>
        <v>836511.1481513444</v>
      </c>
      <c r="H30" s="7">
        <f t="shared" si="7"/>
        <v>836511.1481513444</v>
      </c>
      <c r="I30" s="7">
        <f t="shared" si="7"/>
        <v>836511.1481513444</v>
      </c>
      <c r="J30" s="7">
        <f t="shared" si="7"/>
        <v>836511.1481513444</v>
      </c>
      <c r="K30" s="7">
        <f t="shared" si="7"/>
        <v>836511.1481513444</v>
      </c>
      <c r="L30" s="7">
        <f t="shared" si="7"/>
        <v>836511.1481513444</v>
      </c>
      <c r="M30" s="7">
        <f t="shared" si="7"/>
        <v>836511.1481513444</v>
      </c>
      <c r="N30" s="7">
        <f t="shared" si="7"/>
        <v>836511.1481513444</v>
      </c>
      <c r="O30" s="7">
        <f t="shared" si="7"/>
        <v>836511.1481513444</v>
      </c>
      <c r="P30" s="7">
        <f t="shared" si="7"/>
        <v>836511.1481513444</v>
      </c>
      <c r="Q30" s="7">
        <f t="shared" si="7"/>
        <v>836511.1481513444</v>
      </c>
      <c r="R30" s="7">
        <f t="shared" si="7"/>
        <v>836511.1481513444</v>
      </c>
      <c r="S30" s="7">
        <f t="shared" si="7"/>
        <v>836511.1481513444</v>
      </c>
      <c r="T30" s="7">
        <f t="shared" si="7"/>
        <v>836511.1481513444</v>
      </c>
      <c r="U30" s="7">
        <f t="shared" si="7"/>
        <v>836511.1481513444</v>
      </c>
      <c r="V30" s="7">
        <f t="shared" si="7"/>
        <v>836511.1481513444</v>
      </c>
      <c r="W30" s="7"/>
      <c r="X30" s="7"/>
      <c r="Y30" s="7"/>
      <c r="Z30" s="7"/>
      <c r="AA30" s="7"/>
      <c r="AB30" s="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>
      <c r="A31" s="14" t="s">
        <v>12</v>
      </c>
      <c r="B31" s="1"/>
      <c r="C31" s="1"/>
      <c r="D31" s="7">
        <f>PMT(D25,D26,D23*-1)</f>
        <v>297911.7911808137</v>
      </c>
      <c r="E31" s="7">
        <f aca="true" t="shared" si="8" ref="E31:W31">D31</f>
        <v>297911.7911808137</v>
      </c>
      <c r="F31" s="7">
        <f t="shared" si="8"/>
        <v>297911.7911808137</v>
      </c>
      <c r="G31" s="7">
        <f t="shared" si="8"/>
        <v>297911.7911808137</v>
      </c>
      <c r="H31" s="7">
        <f t="shared" si="8"/>
        <v>297911.7911808137</v>
      </c>
      <c r="I31" s="7">
        <f t="shared" si="8"/>
        <v>297911.7911808137</v>
      </c>
      <c r="J31" s="7">
        <f t="shared" si="8"/>
        <v>297911.7911808137</v>
      </c>
      <c r="K31" s="7">
        <f t="shared" si="8"/>
        <v>297911.7911808137</v>
      </c>
      <c r="L31" s="7">
        <f t="shared" si="8"/>
        <v>297911.7911808137</v>
      </c>
      <c r="M31" s="7">
        <f t="shared" si="8"/>
        <v>297911.7911808137</v>
      </c>
      <c r="N31" s="7">
        <f t="shared" si="8"/>
        <v>297911.7911808137</v>
      </c>
      <c r="O31" s="7">
        <f t="shared" si="8"/>
        <v>297911.7911808137</v>
      </c>
      <c r="P31" s="7">
        <f t="shared" si="8"/>
        <v>297911.7911808137</v>
      </c>
      <c r="Q31" s="7">
        <f t="shared" si="8"/>
        <v>297911.7911808137</v>
      </c>
      <c r="R31" s="7">
        <f t="shared" si="8"/>
        <v>297911.7911808137</v>
      </c>
      <c r="S31" s="7">
        <f t="shared" si="8"/>
        <v>297911.7911808137</v>
      </c>
      <c r="T31" s="7">
        <f t="shared" si="8"/>
        <v>297911.7911808137</v>
      </c>
      <c r="U31" s="7">
        <f t="shared" si="8"/>
        <v>297911.7911808137</v>
      </c>
      <c r="V31" s="7">
        <f t="shared" si="8"/>
        <v>297911.7911808137</v>
      </c>
      <c r="W31" s="7">
        <f t="shared" si="8"/>
        <v>297911.7911808137</v>
      </c>
      <c r="X31" s="7"/>
      <c r="Y31" s="7"/>
      <c r="Z31" s="7"/>
      <c r="AA31" s="7"/>
      <c r="AB31" s="7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>
      <c r="A32" s="14" t="s">
        <v>11</v>
      </c>
      <c r="B32" s="1"/>
      <c r="C32" s="1"/>
      <c r="D32" s="1"/>
      <c r="E32" s="7">
        <f>PMT(E25,E26,E23*-1)</f>
        <v>434230.72959415504</v>
      </c>
      <c r="F32" s="7">
        <f aca="true" t="shared" si="9" ref="F32:X32">E32</f>
        <v>434230.72959415504</v>
      </c>
      <c r="G32" s="7">
        <f t="shared" si="9"/>
        <v>434230.72959415504</v>
      </c>
      <c r="H32" s="7">
        <f t="shared" si="9"/>
        <v>434230.72959415504</v>
      </c>
      <c r="I32" s="7">
        <f t="shared" si="9"/>
        <v>434230.72959415504</v>
      </c>
      <c r="J32" s="7">
        <f t="shared" si="9"/>
        <v>434230.72959415504</v>
      </c>
      <c r="K32" s="7">
        <f t="shared" si="9"/>
        <v>434230.72959415504</v>
      </c>
      <c r="L32" s="7">
        <f t="shared" si="9"/>
        <v>434230.72959415504</v>
      </c>
      <c r="M32" s="7">
        <f t="shared" si="9"/>
        <v>434230.72959415504</v>
      </c>
      <c r="N32" s="7">
        <f t="shared" si="9"/>
        <v>434230.72959415504</v>
      </c>
      <c r="O32" s="7">
        <f t="shared" si="9"/>
        <v>434230.72959415504</v>
      </c>
      <c r="P32" s="7">
        <f t="shared" si="9"/>
        <v>434230.72959415504</v>
      </c>
      <c r="Q32" s="7">
        <f t="shared" si="9"/>
        <v>434230.72959415504</v>
      </c>
      <c r="R32" s="7">
        <f t="shared" si="9"/>
        <v>434230.72959415504</v>
      </c>
      <c r="S32" s="7">
        <f t="shared" si="9"/>
        <v>434230.72959415504</v>
      </c>
      <c r="T32" s="7">
        <f t="shared" si="9"/>
        <v>434230.72959415504</v>
      </c>
      <c r="U32" s="7">
        <f t="shared" si="9"/>
        <v>434230.72959415504</v>
      </c>
      <c r="V32" s="7">
        <f t="shared" si="9"/>
        <v>434230.72959415504</v>
      </c>
      <c r="W32" s="7">
        <f t="shared" si="9"/>
        <v>434230.72959415504</v>
      </c>
      <c r="X32" s="7">
        <f t="shared" si="9"/>
        <v>434230.72959415504</v>
      </c>
      <c r="Y32" s="7"/>
      <c r="Z32" s="7"/>
      <c r="AA32" s="7"/>
      <c r="AB32" s="7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>
      <c r="A33" s="14" t="s">
        <v>10</v>
      </c>
      <c r="B33" s="1"/>
      <c r="C33" s="1"/>
      <c r="D33" s="1"/>
      <c r="E33" s="1"/>
      <c r="F33" s="7">
        <f>PMT(F25,F26,F23*-1)</f>
        <v>2435756.9156659846</v>
      </c>
      <c r="G33" s="7">
        <f aca="true" t="shared" si="10" ref="G33:Y33">F33</f>
        <v>2435756.9156659846</v>
      </c>
      <c r="H33" s="7">
        <f t="shared" si="10"/>
        <v>2435756.9156659846</v>
      </c>
      <c r="I33" s="7">
        <f t="shared" si="10"/>
        <v>2435756.9156659846</v>
      </c>
      <c r="J33" s="7">
        <f t="shared" si="10"/>
        <v>2435756.9156659846</v>
      </c>
      <c r="K33" s="7">
        <f t="shared" si="10"/>
        <v>2435756.9156659846</v>
      </c>
      <c r="L33" s="7">
        <f t="shared" si="10"/>
        <v>2435756.9156659846</v>
      </c>
      <c r="M33" s="7">
        <f t="shared" si="10"/>
        <v>2435756.9156659846</v>
      </c>
      <c r="N33" s="7">
        <f t="shared" si="10"/>
        <v>2435756.9156659846</v>
      </c>
      <c r="O33" s="7">
        <f t="shared" si="10"/>
        <v>2435756.9156659846</v>
      </c>
      <c r="P33" s="7">
        <f t="shared" si="10"/>
        <v>2435756.9156659846</v>
      </c>
      <c r="Q33" s="7">
        <f t="shared" si="10"/>
        <v>2435756.9156659846</v>
      </c>
      <c r="R33" s="7">
        <f t="shared" si="10"/>
        <v>2435756.9156659846</v>
      </c>
      <c r="S33" s="7">
        <f t="shared" si="10"/>
        <v>2435756.9156659846</v>
      </c>
      <c r="T33" s="7">
        <f t="shared" si="10"/>
        <v>2435756.9156659846</v>
      </c>
      <c r="U33" s="7">
        <f t="shared" si="10"/>
        <v>2435756.9156659846</v>
      </c>
      <c r="V33" s="7">
        <f t="shared" si="10"/>
        <v>2435756.9156659846</v>
      </c>
      <c r="W33" s="7">
        <f t="shared" si="10"/>
        <v>2435756.9156659846</v>
      </c>
      <c r="X33" s="7">
        <f t="shared" si="10"/>
        <v>2435756.9156659846</v>
      </c>
      <c r="Y33" s="7">
        <f t="shared" si="10"/>
        <v>2435756.9156659846</v>
      </c>
      <c r="Z33" s="7"/>
      <c r="AA33" s="7"/>
      <c r="AB33" s="7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>
      <c r="A34" s="14" t="s">
        <v>9</v>
      </c>
      <c r="B34" s="1"/>
      <c r="C34" s="1"/>
      <c r="D34" s="1"/>
      <c r="E34" s="1"/>
      <c r="F34" s="7"/>
      <c r="G34" s="7">
        <f>PMT(G25,G26,G23*-1)</f>
        <v>2491776.199293888</v>
      </c>
      <c r="H34" s="7">
        <f aca="true" t="shared" si="11" ref="H34:Z34">G34</f>
        <v>2491776.199293888</v>
      </c>
      <c r="I34" s="7">
        <f t="shared" si="11"/>
        <v>2491776.199293888</v>
      </c>
      <c r="J34" s="7">
        <f t="shared" si="11"/>
        <v>2491776.199293888</v>
      </c>
      <c r="K34" s="7">
        <f t="shared" si="11"/>
        <v>2491776.199293888</v>
      </c>
      <c r="L34" s="7">
        <f t="shared" si="11"/>
        <v>2491776.199293888</v>
      </c>
      <c r="M34" s="7">
        <f t="shared" si="11"/>
        <v>2491776.199293888</v>
      </c>
      <c r="N34" s="7">
        <f t="shared" si="11"/>
        <v>2491776.199293888</v>
      </c>
      <c r="O34" s="7">
        <f t="shared" si="11"/>
        <v>2491776.199293888</v>
      </c>
      <c r="P34" s="7">
        <f t="shared" si="11"/>
        <v>2491776.199293888</v>
      </c>
      <c r="Q34" s="7">
        <f t="shared" si="11"/>
        <v>2491776.199293888</v>
      </c>
      <c r="R34" s="7">
        <f t="shared" si="11"/>
        <v>2491776.199293888</v>
      </c>
      <c r="S34" s="7">
        <f t="shared" si="11"/>
        <v>2491776.199293888</v>
      </c>
      <c r="T34" s="7">
        <f t="shared" si="11"/>
        <v>2491776.199293888</v>
      </c>
      <c r="U34" s="7">
        <f t="shared" si="11"/>
        <v>2491776.199293888</v>
      </c>
      <c r="V34" s="7">
        <f t="shared" si="11"/>
        <v>2491776.199293888</v>
      </c>
      <c r="W34" s="7">
        <f t="shared" si="11"/>
        <v>2491776.199293888</v>
      </c>
      <c r="X34" s="7">
        <f t="shared" si="11"/>
        <v>2491776.199293888</v>
      </c>
      <c r="Y34" s="7">
        <f t="shared" si="11"/>
        <v>2491776.199293888</v>
      </c>
      <c r="Z34" s="7">
        <f t="shared" si="11"/>
        <v>2491776.199293888</v>
      </c>
      <c r="AA34" s="7"/>
      <c r="AB34" s="7"/>
      <c r="AC34" s="6"/>
      <c r="AD34" s="2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>
      <c r="A35" s="14" t="s">
        <v>8</v>
      </c>
      <c r="B35" s="1"/>
      <c r="C35" s="1"/>
      <c r="D35" s="1"/>
      <c r="E35" s="1"/>
      <c r="F35" s="7"/>
      <c r="G35" s="7"/>
      <c r="H35" s="7">
        <f>PMT(H25,H26,H23*-1)</f>
        <v>68939.63601463172</v>
      </c>
      <c r="I35" s="7">
        <f aca="true" t="shared" si="12" ref="I35:AA35">H35</f>
        <v>68939.63601463172</v>
      </c>
      <c r="J35" s="7">
        <f t="shared" si="12"/>
        <v>68939.63601463172</v>
      </c>
      <c r="K35" s="7">
        <f t="shared" si="12"/>
        <v>68939.63601463172</v>
      </c>
      <c r="L35" s="7">
        <f t="shared" si="12"/>
        <v>68939.63601463172</v>
      </c>
      <c r="M35" s="7">
        <f t="shared" si="12"/>
        <v>68939.63601463172</v>
      </c>
      <c r="N35" s="7">
        <f t="shared" si="12"/>
        <v>68939.63601463172</v>
      </c>
      <c r="O35" s="7">
        <f t="shared" si="12"/>
        <v>68939.63601463172</v>
      </c>
      <c r="P35" s="7">
        <f t="shared" si="12"/>
        <v>68939.63601463172</v>
      </c>
      <c r="Q35" s="7">
        <f t="shared" si="12"/>
        <v>68939.63601463172</v>
      </c>
      <c r="R35" s="7">
        <f t="shared" si="12"/>
        <v>68939.63601463172</v>
      </c>
      <c r="S35" s="7">
        <f t="shared" si="12"/>
        <v>68939.63601463172</v>
      </c>
      <c r="T35" s="7">
        <f t="shared" si="12"/>
        <v>68939.63601463172</v>
      </c>
      <c r="U35" s="7">
        <f t="shared" si="12"/>
        <v>68939.63601463172</v>
      </c>
      <c r="V35" s="7">
        <f t="shared" si="12"/>
        <v>68939.63601463172</v>
      </c>
      <c r="W35" s="7">
        <f t="shared" si="12"/>
        <v>68939.63601463172</v>
      </c>
      <c r="X35" s="7">
        <f t="shared" si="12"/>
        <v>68939.63601463172</v>
      </c>
      <c r="Y35" s="7">
        <f t="shared" si="12"/>
        <v>68939.63601463172</v>
      </c>
      <c r="Z35" s="7">
        <f t="shared" si="12"/>
        <v>68939.63601463172</v>
      </c>
      <c r="AA35" s="7">
        <f t="shared" si="12"/>
        <v>68939.63601463172</v>
      </c>
      <c r="AB35" s="7"/>
      <c r="AC35" s="1"/>
      <c r="AD35" s="2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>
      <c r="A36" s="14" t="s">
        <v>7</v>
      </c>
      <c r="B36" s="7">
        <f aca="true" t="shared" si="13" ref="B36:AB36">SUM(B29:B35)</f>
        <v>39191.97462640257</v>
      </c>
      <c r="C36" s="7">
        <f t="shared" si="13"/>
        <v>875703.122777747</v>
      </c>
      <c r="D36" s="7">
        <f t="shared" si="13"/>
        <v>1173614.9139585607</v>
      </c>
      <c r="E36" s="7">
        <f t="shared" si="13"/>
        <v>1607845.6435527157</v>
      </c>
      <c r="F36" s="7">
        <f t="shared" si="13"/>
        <v>4043602.5592187</v>
      </c>
      <c r="G36" s="7">
        <f t="shared" si="13"/>
        <v>6535378.758512588</v>
      </c>
      <c r="H36" s="7">
        <f t="shared" si="13"/>
        <v>6604318.39452722</v>
      </c>
      <c r="I36" s="7">
        <f t="shared" si="13"/>
        <v>6604318.39452722</v>
      </c>
      <c r="J36" s="7">
        <f t="shared" si="13"/>
        <v>6604318.39452722</v>
      </c>
      <c r="K36" s="7">
        <f t="shared" si="13"/>
        <v>6604318.39452722</v>
      </c>
      <c r="L36" s="7">
        <f t="shared" si="13"/>
        <v>6604318.39452722</v>
      </c>
      <c r="M36" s="7">
        <f t="shared" si="13"/>
        <v>6604318.39452722</v>
      </c>
      <c r="N36" s="7">
        <f t="shared" si="13"/>
        <v>6604318.39452722</v>
      </c>
      <c r="O36" s="7">
        <f t="shared" si="13"/>
        <v>6604318.39452722</v>
      </c>
      <c r="P36" s="7">
        <f t="shared" si="13"/>
        <v>6604318.39452722</v>
      </c>
      <c r="Q36" s="7">
        <f t="shared" si="13"/>
        <v>6604318.39452722</v>
      </c>
      <c r="R36" s="7">
        <f t="shared" si="13"/>
        <v>6604318.39452722</v>
      </c>
      <c r="S36" s="7">
        <f t="shared" si="13"/>
        <v>6604318.39452722</v>
      </c>
      <c r="T36" s="7">
        <f t="shared" si="13"/>
        <v>6604318.39452722</v>
      </c>
      <c r="U36" s="7">
        <f t="shared" si="13"/>
        <v>6604318.39452722</v>
      </c>
      <c r="V36" s="7">
        <f t="shared" si="13"/>
        <v>6565126.419900818</v>
      </c>
      <c r="W36" s="7">
        <f t="shared" si="13"/>
        <v>5728615.271749473</v>
      </c>
      <c r="X36" s="7">
        <f t="shared" si="13"/>
        <v>5430703.4805686595</v>
      </c>
      <c r="Y36" s="7">
        <f t="shared" si="13"/>
        <v>4996472.750974505</v>
      </c>
      <c r="Z36" s="7">
        <f t="shared" si="13"/>
        <v>2560715.83530852</v>
      </c>
      <c r="AA36" s="7">
        <f t="shared" si="13"/>
        <v>68939.63601463172</v>
      </c>
      <c r="AB36" s="7">
        <f t="shared" si="13"/>
        <v>0</v>
      </c>
      <c r="AC36" s="6">
        <f>SUM(B36:AB36)</f>
        <v>132086367.89054443</v>
      </c>
      <c r="AD36" s="2" t="s">
        <v>2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">
      <c r="A38" s="14" t="s">
        <v>6</v>
      </c>
      <c r="B38" s="15">
        <f>'[1]Alt E'!B4</f>
        <v>813000</v>
      </c>
      <c r="C38" s="15">
        <f>'[1]Alt E'!C4</f>
        <v>823500</v>
      </c>
      <c r="D38" s="15">
        <f>'[1]Alt E'!D4</f>
        <v>833900</v>
      </c>
      <c r="E38" s="15">
        <f>'[1]Alt E'!E4</f>
        <v>849700</v>
      </c>
      <c r="F38" s="15">
        <f>'[1]Alt E'!F4</f>
        <v>865300</v>
      </c>
      <c r="G38" s="15">
        <f>'[1]Alt E'!G4</f>
        <v>883400</v>
      </c>
      <c r="H38" s="15">
        <f>'[1]Alt E'!H4</f>
        <v>892600</v>
      </c>
      <c r="I38" s="15">
        <f>'[1]Alt E'!I4</f>
        <v>901500</v>
      </c>
      <c r="J38" s="15">
        <f>'[1]Alt E'!J4</f>
        <v>905500</v>
      </c>
      <c r="K38" s="15">
        <f>'[1]Alt E'!K4</f>
        <v>907500</v>
      </c>
      <c r="L38" s="15">
        <f>'[1]Alt E'!L4</f>
        <v>905900</v>
      </c>
      <c r="M38" s="15">
        <f>'[1]Alt E'!M4</f>
        <v>899200</v>
      </c>
      <c r="N38" s="15">
        <f>'[1]Alt E'!N4</f>
        <v>891900</v>
      </c>
      <c r="O38" s="15">
        <f>'[1]Alt E'!O4</f>
        <v>879700</v>
      </c>
      <c r="P38" s="15">
        <f>'[1]Alt E'!P4</f>
        <v>867000</v>
      </c>
      <c r="Q38" s="15">
        <f>'[1]Alt E'!Q4</f>
        <v>853700</v>
      </c>
      <c r="R38" s="15">
        <f>'[1]Alt E'!R4</f>
        <v>839900</v>
      </c>
      <c r="S38" s="15">
        <f>'[1]Alt E'!S4</f>
        <v>819600</v>
      </c>
      <c r="T38" s="15">
        <f>'[1]Alt E'!T4</f>
        <v>832200</v>
      </c>
      <c r="U38" s="15">
        <f>'[1]Alt E'!U4</f>
        <v>844900</v>
      </c>
      <c r="V38" s="15">
        <f>'[1]Alt E'!V4</f>
        <v>857700</v>
      </c>
      <c r="W38" s="15">
        <f>'[1]Alt E'!W4</f>
        <v>870800</v>
      </c>
      <c r="X38" s="15">
        <f>'[1]Alt E'!X4</f>
        <v>884000</v>
      </c>
      <c r="Y38" s="15">
        <f>'[1]Alt E'!Y4</f>
        <v>897500</v>
      </c>
      <c r="Z38" s="15">
        <f>'[1]Alt E'!Z4</f>
        <v>911200</v>
      </c>
      <c r="AA38" s="15">
        <f>'[1]Alt E'!AA4</f>
        <v>925000</v>
      </c>
      <c r="AB38" s="15">
        <f>'[1]Alt E'!AB4</f>
        <v>939100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">
      <c r="A39" s="14" t="s">
        <v>5</v>
      </c>
      <c r="B39" s="13">
        <f aca="true" t="shared" si="14" ref="B39:AB39">B36/B38</f>
        <v>0.048206610856583725</v>
      </c>
      <c r="C39" s="13">
        <f t="shared" si="14"/>
        <v>1.063391770221915</v>
      </c>
      <c r="D39" s="13">
        <f t="shared" si="14"/>
        <v>1.4073808777534005</v>
      </c>
      <c r="E39" s="13">
        <f t="shared" si="14"/>
        <v>1.8922509633431983</v>
      </c>
      <c r="F39" s="13">
        <f t="shared" si="14"/>
        <v>4.6730643236088065</v>
      </c>
      <c r="G39" s="13">
        <f t="shared" si="14"/>
        <v>7.397983652380109</v>
      </c>
      <c r="H39" s="13">
        <f t="shared" si="14"/>
        <v>7.398967504511786</v>
      </c>
      <c r="I39" s="13">
        <f t="shared" si="14"/>
        <v>7.325921680008009</v>
      </c>
      <c r="J39" s="13">
        <f t="shared" si="14"/>
        <v>7.293559795170867</v>
      </c>
      <c r="K39" s="13">
        <f t="shared" si="14"/>
        <v>7.277485834189775</v>
      </c>
      <c r="L39" s="13">
        <f t="shared" si="14"/>
        <v>7.29033932501073</v>
      </c>
      <c r="M39" s="13">
        <f t="shared" si="14"/>
        <v>7.344660136262478</v>
      </c>
      <c r="N39" s="13">
        <f t="shared" si="14"/>
        <v>7.404774520156094</v>
      </c>
      <c r="O39" s="13">
        <f t="shared" si="14"/>
        <v>7.507466630132114</v>
      </c>
      <c r="P39" s="13">
        <f t="shared" si="14"/>
        <v>7.617437594610404</v>
      </c>
      <c r="Q39" s="13">
        <f t="shared" si="14"/>
        <v>7.736111508172918</v>
      </c>
      <c r="R39" s="13">
        <f t="shared" si="14"/>
        <v>7.863219900615811</v>
      </c>
      <c r="S39" s="13">
        <f t="shared" si="14"/>
        <v>8.057977543347024</v>
      </c>
      <c r="T39" s="13">
        <f t="shared" si="14"/>
        <v>7.935974999431892</v>
      </c>
      <c r="U39" s="13">
        <f t="shared" si="14"/>
        <v>7.816686465294378</v>
      </c>
      <c r="V39" s="13">
        <f t="shared" si="14"/>
        <v>7.654338836307354</v>
      </c>
      <c r="W39" s="13">
        <f t="shared" si="14"/>
        <v>6.578565998793607</v>
      </c>
      <c r="X39" s="13">
        <f t="shared" si="14"/>
        <v>6.143329729150067</v>
      </c>
      <c r="Y39" s="13">
        <f t="shared" si="14"/>
        <v>5.567100558188864</v>
      </c>
      <c r="Z39" s="13">
        <f t="shared" si="14"/>
        <v>2.8102675980119844</v>
      </c>
      <c r="AA39" s="13">
        <f t="shared" si="14"/>
        <v>0.07452933623203428</v>
      </c>
      <c r="AB39" s="13">
        <f t="shared" si="14"/>
        <v>0</v>
      </c>
      <c r="AC39" s="3">
        <f>AVERAGE(B39:AB39)</f>
        <v>5.599296062657858</v>
      </c>
      <c r="AD39" s="2" t="s"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1" spans="1:30" s="1" customFormat="1" ht="15.75">
      <c r="A41" s="12" t="s">
        <v>30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29" ht="15">
      <c r="A42" s="28"/>
      <c r="B42" s="9">
        <v>2014</v>
      </c>
      <c r="C42" s="9">
        <v>2015</v>
      </c>
      <c r="D42" s="9">
        <v>2016</v>
      </c>
      <c r="E42" s="9">
        <v>2017</v>
      </c>
      <c r="F42" s="9">
        <v>2018</v>
      </c>
      <c r="G42" s="9">
        <v>2019</v>
      </c>
      <c r="H42" s="9">
        <v>2020</v>
      </c>
      <c r="I42" s="9">
        <v>2021</v>
      </c>
      <c r="J42" s="9">
        <v>2022</v>
      </c>
      <c r="K42" s="9">
        <v>2023</v>
      </c>
      <c r="L42" s="9">
        <v>2024</v>
      </c>
      <c r="M42" s="9">
        <v>2025</v>
      </c>
      <c r="N42" s="9">
        <v>2026</v>
      </c>
      <c r="O42" s="9">
        <v>2027</v>
      </c>
      <c r="P42" s="9">
        <v>2028</v>
      </c>
      <c r="Q42" s="9">
        <v>2029</v>
      </c>
      <c r="R42" s="9">
        <v>2030</v>
      </c>
      <c r="S42" s="9">
        <v>2031</v>
      </c>
      <c r="T42" s="9">
        <v>2032</v>
      </c>
      <c r="U42" s="9">
        <v>2033</v>
      </c>
      <c r="V42" s="9">
        <v>2034</v>
      </c>
      <c r="W42" s="9">
        <v>2035</v>
      </c>
      <c r="X42" s="9">
        <v>2036</v>
      </c>
      <c r="Y42" s="9">
        <v>2037</v>
      </c>
      <c r="Z42" s="9">
        <v>2038</v>
      </c>
      <c r="AA42" s="9">
        <v>2039</v>
      </c>
      <c r="AB42" s="9">
        <v>2040</v>
      </c>
      <c r="AC42" s="1"/>
    </row>
    <row r="43" spans="1:30" ht="15">
      <c r="A43" s="16" t="s">
        <v>19</v>
      </c>
      <c r="B43" s="25"/>
      <c r="C43" s="25">
        <f>'[1]Alt E'!C74</f>
        <v>236499.37981713374</v>
      </c>
      <c r="D43" s="25">
        <f>'[1]Alt E'!D74</f>
        <v>1682603.787982248</v>
      </c>
      <c r="E43" s="25">
        <f>'[1]Alt E'!E74</f>
        <v>59981.11838519996</v>
      </c>
      <c r="F43" s="25"/>
      <c r="G43" s="25"/>
      <c r="H43" s="25"/>
      <c r="I43" s="2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6">
        <f>SUM(B43:AB43)</f>
        <v>1979084.2861845817</v>
      </c>
      <c r="AD43" s="22" t="s">
        <v>18</v>
      </c>
    </row>
    <row r="44" spans="1:29" ht="15">
      <c r="A44" s="21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>
      <c r="A45" s="18" t="s">
        <v>17</v>
      </c>
      <c r="B45" s="19">
        <f>'[1]bond rates'!$D$3</f>
        <v>0.05</v>
      </c>
      <c r="C45" s="19">
        <f>'[1]bond rates'!$D$3</f>
        <v>0.05</v>
      </c>
      <c r="D45" s="19">
        <f>'[1]bond rates'!$D$3</f>
        <v>0.05</v>
      </c>
      <c r="E45" s="19">
        <f>'[1]bond rates'!$D$3</f>
        <v>0.05</v>
      </c>
      <c r="F45" s="19"/>
      <c r="G45" s="19"/>
      <c r="H45" s="19"/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">
      <c r="A46" s="18" t="s">
        <v>16</v>
      </c>
      <c r="B46" s="17">
        <v>20</v>
      </c>
      <c r="C46" s="17">
        <v>20</v>
      </c>
      <c r="D46" s="17">
        <v>20</v>
      </c>
      <c r="E46" s="17">
        <v>20</v>
      </c>
      <c r="F46" s="17"/>
      <c r="G46" s="17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16" t="s">
        <v>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14" t="s">
        <v>13</v>
      </c>
      <c r="B49" s="1"/>
      <c r="C49" s="7">
        <f>PMT(C45,C46,C43*-1)</f>
        <v>18977.322105520776</v>
      </c>
      <c r="D49" s="7">
        <f aca="true" t="shared" si="15" ref="D49:V49">C49</f>
        <v>18977.322105520776</v>
      </c>
      <c r="E49" s="7">
        <f t="shared" si="15"/>
        <v>18977.322105520776</v>
      </c>
      <c r="F49" s="7">
        <f t="shared" si="15"/>
        <v>18977.322105520776</v>
      </c>
      <c r="G49" s="7">
        <f t="shared" si="15"/>
        <v>18977.322105520776</v>
      </c>
      <c r="H49" s="7">
        <f t="shared" si="15"/>
        <v>18977.322105520776</v>
      </c>
      <c r="I49" s="7">
        <f t="shared" si="15"/>
        <v>18977.322105520776</v>
      </c>
      <c r="J49" s="7">
        <f t="shared" si="15"/>
        <v>18977.322105520776</v>
      </c>
      <c r="K49" s="7">
        <f t="shared" si="15"/>
        <v>18977.322105520776</v>
      </c>
      <c r="L49" s="7">
        <f t="shared" si="15"/>
        <v>18977.322105520776</v>
      </c>
      <c r="M49" s="7">
        <f t="shared" si="15"/>
        <v>18977.322105520776</v>
      </c>
      <c r="N49" s="7">
        <f t="shared" si="15"/>
        <v>18977.322105520776</v>
      </c>
      <c r="O49" s="7">
        <f t="shared" si="15"/>
        <v>18977.322105520776</v>
      </c>
      <c r="P49" s="7">
        <f t="shared" si="15"/>
        <v>18977.322105520776</v>
      </c>
      <c r="Q49" s="7">
        <f t="shared" si="15"/>
        <v>18977.322105520776</v>
      </c>
      <c r="R49" s="7">
        <f t="shared" si="15"/>
        <v>18977.322105520776</v>
      </c>
      <c r="S49" s="7">
        <f t="shared" si="15"/>
        <v>18977.322105520776</v>
      </c>
      <c r="T49" s="7">
        <f t="shared" si="15"/>
        <v>18977.322105520776</v>
      </c>
      <c r="U49" s="7">
        <f t="shared" si="15"/>
        <v>18977.322105520776</v>
      </c>
      <c r="V49" s="7">
        <f t="shared" si="15"/>
        <v>18977.322105520776</v>
      </c>
      <c r="W49" s="7"/>
      <c r="X49" s="7"/>
      <c r="Y49" s="7"/>
      <c r="Z49" s="7"/>
      <c r="AA49" s="7"/>
      <c r="AB49" s="7"/>
      <c r="AC49" s="1"/>
    </row>
    <row r="50" spans="1:29" ht="15">
      <c r="A50" s="14" t="s">
        <v>12</v>
      </c>
      <c r="B50" s="1"/>
      <c r="C50" s="1"/>
      <c r="D50" s="7">
        <f>PMT(D45,D46,D43*-1)</f>
        <v>135016.48116455303</v>
      </c>
      <c r="E50" s="7">
        <f aca="true" t="shared" si="16" ref="E50:W50">D50</f>
        <v>135016.48116455303</v>
      </c>
      <c r="F50" s="7">
        <f t="shared" si="16"/>
        <v>135016.48116455303</v>
      </c>
      <c r="G50" s="7">
        <f t="shared" si="16"/>
        <v>135016.48116455303</v>
      </c>
      <c r="H50" s="7">
        <f t="shared" si="16"/>
        <v>135016.48116455303</v>
      </c>
      <c r="I50" s="7">
        <f t="shared" si="16"/>
        <v>135016.48116455303</v>
      </c>
      <c r="J50" s="7">
        <f t="shared" si="16"/>
        <v>135016.48116455303</v>
      </c>
      <c r="K50" s="7">
        <f t="shared" si="16"/>
        <v>135016.48116455303</v>
      </c>
      <c r="L50" s="7">
        <f t="shared" si="16"/>
        <v>135016.48116455303</v>
      </c>
      <c r="M50" s="7">
        <f t="shared" si="16"/>
        <v>135016.48116455303</v>
      </c>
      <c r="N50" s="7">
        <f t="shared" si="16"/>
        <v>135016.48116455303</v>
      </c>
      <c r="O50" s="7">
        <f t="shared" si="16"/>
        <v>135016.48116455303</v>
      </c>
      <c r="P50" s="7">
        <f t="shared" si="16"/>
        <v>135016.48116455303</v>
      </c>
      <c r="Q50" s="7">
        <f t="shared" si="16"/>
        <v>135016.48116455303</v>
      </c>
      <c r="R50" s="7">
        <f t="shared" si="16"/>
        <v>135016.48116455303</v>
      </c>
      <c r="S50" s="7">
        <f t="shared" si="16"/>
        <v>135016.48116455303</v>
      </c>
      <c r="T50" s="7">
        <f t="shared" si="16"/>
        <v>135016.48116455303</v>
      </c>
      <c r="U50" s="7">
        <f t="shared" si="16"/>
        <v>135016.48116455303</v>
      </c>
      <c r="V50" s="7">
        <f t="shared" si="16"/>
        <v>135016.48116455303</v>
      </c>
      <c r="W50" s="7">
        <f t="shared" si="16"/>
        <v>135016.48116455303</v>
      </c>
      <c r="X50" s="7"/>
      <c r="Y50" s="7"/>
      <c r="Z50" s="7"/>
      <c r="AA50" s="7"/>
      <c r="AB50" s="7"/>
      <c r="AC50" s="1"/>
    </row>
    <row r="51" spans="1:29" ht="15">
      <c r="A51" s="14" t="s">
        <v>11</v>
      </c>
      <c r="B51" s="1"/>
      <c r="C51" s="1"/>
      <c r="D51" s="1"/>
      <c r="E51" s="7">
        <f>PMT(E45,E46,E43*-1)</f>
        <v>4813.040121819586</v>
      </c>
      <c r="F51" s="7">
        <f aca="true" t="shared" si="17" ref="F51:X51">E51</f>
        <v>4813.040121819586</v>
      </c>
      <c r="G51" s="7">
        <f t="shared" si="17"/>
        <v>4813.040121819586</v>
      </c>
      <c r="H51" s="7">
        <f t="shared" si="17"/>
        <v>4813.040121819586</v>
      </c>
      <c r="I51" s="7">
        <f t="shared" si="17"/>
        <v>4813.040121819586</v>
      </c>
      <c r="J51" s="7">
        <f t="shared" si="17"/>
        <v>4813.040121819586</v>
      </c>
      <c r="K51" s="7">
        <f t="shared" si="17"/>
        <v>4813.040121819586</v>
      </c>
      <c r="L51" s="7">
        <f t="shared" si="17"/>
        <v>4813.040121819586</v>
      </c>
      <c r="M51" s="7">
        <f t="shared" si="17"/>
        <v>4813.040121819586</v>
      </c>
      <c r="N51" s="7">
        <f t="shared" si="17"/>
        <v>4813.040121819586</v>
      </c>
      <c r="O51" s="7">
        <f t="shared" si="17"/>
        <v>4813.040121819586</v>
      </c>
      <c r="P51" s="7">
        <f t="shared" si="17"/>
        <v>4813.040121819586</v>
      </c>
      <c r="Q51" s="7">
        <f t="shared" si="17"/>
        <v>4813.040121819586</v>
      </c>
      <c r="R51" s="7">
        <f t="shared" si="17"/>
        <v>4813.040121819586</v>
      </c>
      <c r="S51" s="7">
        <f t="shared" si="17"/>
        <v>4813.040121819586</v>
      </c>
      <c r="T51" s="7">
        <f t="shared" si="17"/>
        <v>4813.040121819586</v>
      </c>
      <c r="U51" s="7">
        <f t="shared" si="17"/>
        <v>4813.040121819586</v>
      </c>
      <c r="V51" s="7">
        <f t="shared" si="17"/>
        <v>4813.040121819586</v>
      </c>
      <c r="W51" s="7">
        <f t="shared" si="17"/>
        <v>4813.040121819586</v>
      </c>
      <c r="X51" s="7">
        <f t="shared" si="17"/>
        <v>4813.040121819586</v>
      </c>
      <c r="Y51" s="7"/>
      <c r="Z51" s="7"/>
      <c r="AA51" s="7"/>
      <c r="AB51" s="7"/>
      <c r="AC51" s="1"/>
    </row>
    <row r="52" spans="1:30" ht="15">
      <c r="A52" s="14" t="s">
        <v>7</v>
      </c>
      <c r="B52" s="7"/>
      <c r="C52" s="7">
        <f aca="true" t="shared" si="18" ref="C52:AB52">SUM(C49:C51)</f>
        <v>18977.322105520776</v>
      </c>
      <c r="D52" s="7">
        <f t="shared" si="18"/>
        <v>153993.8032700738</v>
      </c>
      <c r="E52" s="7">
        <f t="shared" si="18"/>
        <v>158806.8433918934</v>
      </c>
      <c r="F52" s="7">
        <f t="shared" si="18"/>
        <v>158806.8433918934</v>
      </c>
      <c r="G52" s="7">
        <f t="shared" si="18"/>
        <v>158806.8433918934</v>
      </c>
      <c r="H52" s="7">
        <f t="shared" si="18"/>
        <v>158806.8433918934</v>
      </c>
      <c r="I52" s="7">
        <f t="shared" si="18"/>
        <v>158806.8433918934</v>
      </c>
      <c r="J52" s="7">
        <f t="shared" si="18"/>
        <v>158806.8433918934</v>
      </c>
      <c r="K52" s="7">
        <f t="shared" si="18"/>
        <v>158806.8433918934</v>
      </c>
      <c r="L52" s="7">
        <f t="shared" si="18"/>
        <v>158806.8433918934</v>
      </c>
      <c r="M52" s="7">
        <f t="shared" si="18"/>
        <v>158806.8433918934</v>
      </c>
      <c r="N52" s="7">
        <f t="shared" si="18"/>
        <v>158806.8433918934</v>
      </c>
      <c r="O52" s="7">
        <f t="shared" si="18"/>
        <v>158806.8433918934</v>
      </c>
      <c r="P52" s="7">
        <f t="shared" si="18"/>
        <v>158806.8433918934</v>
      </c>
      <c r="Q52" s="7">
        <f t="shared" si="18"/>
        <v>158806.8433918934</v>
      </c>
      <c r="R52" s="7">
        <f t="shared" si="18"/>
        <v>158806.8433918934</v>
      </c>
      <c r="S52" s="7">
        <f t="shared" si="18"/>
        <v>158806.8433918934</v>
      </c>
      <c r="T52" s="7">
        <f t="shared" si="18"/>
        <v>158806.8433918934</v>
      </c>
      <c r="U52" s="7">
        <f t="shared" si="18"/>
        <v>158806.8433918934</v>
      </c>
      <c r="V52" s="7">
        <f t="shared" si="18"/>
        <v>158806.8433918934</v>
      </c>
      <c r="W52" s="7">
        <f t="shared" si="18"/>
        <v>139829.52128637262</v>
      </c>
      <c r="X52" s="7">
        <f t="shared" si="18"/>
        <v>4813.040121819586</v>
      </c>
      <c r="Y52" s="7">
        <f t="shared" si="18"/>
        <v>0</v>
      </c>
      <c r="Z52" s="7">
        <f t="shared" si="18"/>
        <v>0</v>
      </c>
      <c r="AA52" s="7">
        <f t="shared" si="18"/>
        <v>0</v>
      </c>
      <c r="AB52" s="7">
        <f t="shared" si="18"/>
        <v>0</v>
      </c>
      <c r="AC52" s="6">
        <f>SUM(B52:AB52)</f>
        <v>3176136.867837868</v>
      </c>
      <c r="AD52" s="2" t="s">
        <v>2</v>
      </c>
    </row>
    <row r="53" spans="1:2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">
      <c r="A54" s="14" t="s">
        <v>6</v>
      </c>
      <c r="B54" s="15">
        <f>'[1]Alt E'!B85</f>
        <v>813000</v>
      </c>
      <c r="C54" s="15">
        <f>'[1]Alt E'!C85</f>
        <v>823500</v>
      </c>
      <c r="D54" s="15">
        <f>'[1]Alt E'!D85</f>
        <v>833900</v>
      </c>
      <c r="E54" s="15">
        <f>'[1]Alt E'!E85</f>
        <v>849700</v>
      </c>
      <c r="F54" s="15">
        <f>'[1]Alt E'!F85</f>
        <v>865300</v>
      </c>
      <c r="G54" s="15">
        <f>'[1]Alt E'!G85</f>
        <v>883400</v>
      </c>
      <c r="H54" s="15">
        <f>'[1]Alt E'!H85</f>
        <v>892600</v>
      </c>
      <c r="I54" s="15">
        <f>'[1]Alt E'!I85</f>
        <v>901500</v>
      </c>
      <c r="J54" s="15">
        <f>'[1]Alt E'!J85</f>
        <v>905500</v>
      </c>
      <c r="K54" s="15">
        <f>'[1]Alt E'!K85</f>
        <v>907500</v>
      </c>
      <c r="L54" s="15">
        <f>'[1]Alt E'!L85</f>
        <v>905900</v>
      </c>
      <c r="M54" s="15">
        <f>'[1]Alt E'!M85</f>
        <v>899200</v>
      </c>
      <c r="N54" s="15">
        <f>'[1]Alt E'!N85</f>
        <v>891900</v>
      </c>
      <c r="O54" s="15">
        <f>'[1]Alt E'!O85</f>
        <v>879700</v>
      </c>
      <c r="P54" s="15">
        <f>'[1]Alt E'!P85</f>
        <v>867000</v>
      </c>
      <c r="Q54" s="15">
        <f>'[1]Alt E'!Q85</f>
        <v>853700</v>
      </c>
      <c r="R54" s="15">
        <f>'[1]Alt E'!R85</f>
        <v>839900</v>
      </c>
      <c r="S54" s="15">
        <f>'[1]Alt E'!S85</f>
        <v>819600</v>
      </c>
      <c r="T54" s="15">
        <f>'[1]Alt E'!T85</f>
        <v>832200</v>
      </c>
      <c r="U54" s="15">
        <f>'[1]Alt E'!U85</f>
        <v>844900</v>
      </c>
      <c r="V54" s="15">
        <f>'[1]Alt E'!V85</f>
        <v>857700</v>
      </c>
      <c r="W54" s="15">
        <f>'[1]Alt E'!W85</f>
        <v>870800</v>
      </c>
      <c r="X54" s="15">
        <f>'[1]Alt E'!X85</f>
        <v>884000</v>
      </c>
      <c r="Y54" s="15">
        <f>'[1]Alt E'!Y85</f>
        <v>897500</v>
      </c>
      <c r="Z54" s="15">
        <f>'[1]Alt E'!Z85</f>
        <v>911200</v>
      </c>
      <c r="AA54" s="15">
        <f>'[1]Alt E'!AA85</f>
        <v>925000</v>
      </c>
      <c r="AB54" s="15">
        <f>'[1]Alt E'!AB85</f>
        <v>939100</v>
      </c>
      <c r="AC54" s="1"/>
    </row>
    <row r="55" spans="1:30" ht="15">
      <c r="A55" s="14" t="s">
        <v>5</v>
      </c>
      <c r="B55" s="13">
        <f aca="true" t="shared" si="19" ref="B55:AB55">B52/B54</f>
        <v>0</v>
      </c>
      <c r="C55" s="13">
        <f t="shared" si="19"/>
        <v>0.023044714153637857</v>
      </c>
      <c r="D55" s="13">
        <f t="shared" si="19"/>
        <v>0.18466699037063655</v>
      </c>
      <c r="E55" s="13">
        <f t="shared" si="19"/>
        <v>0.18689754430021585</v>
      </c>
      <c r="F55" s="13">
        <f t="shared" si="19"/>
        <v>0.18352807510908747</v>
      </c>
      <c r="G55" s="13">
        <f t="shared" si="19"/>
        <v>0.17976776476329343</v>
      </c>
      <c r="H55" s="13">
        <f t="shared" si="19"/>
        <v>0.1779149040912989</v>
      </c>
      <c r="I55" s="13">
        <f t="shared" si="19"/>
        <v>0.17615845079522285</v>
      </c>
      <c r="J55" s="13">
        <f t="shared" si="19"/>
        <v>0.17538027983643667</v>
      </c>
      <c r="K55" s="13">
        <f t="shared" si="19"/>
        <v>0.17499376682302303</v>
      </c>
      <c r="L55" s="13">
        <f t="shared" si="19"/>
        <v>0.17530284070194657</v>
      </c>
      <c r="M55" s="13">
        <f t="shared" si="19"/>
        <v>0.17660903402123376</v>
      </c>
      <c r="N55" s="13">
        <f t="shared" si="19"/>
        <v>0.17805453906479807</v>
      </c>
      <c r="O55" s="13">
        <f t="shared" si="19"/>
        <v>0.1805238642626957</v>
      </c>
      <c r="P55" s="13">
        <f t="shared" si="19"/>
        <v>0.18316821613828535</v>
      </c>
      <c r="Q55" s="13">
        <f t="shared" si="19"/>
        <v>0.18602183834121283</v>
      </c>
      <c r="R55" s="13">
        <f t="shared" si="19"/>
        <v>0.1890782752612137</v>
      </c>
      <c r="S55" s="13">
        <f t="shared" si="19"/>
        <v>0.19376139994130478</v>
      </c>
      <c r="T55" s="13">
        <f t="shared" si="19"/>
        <v>0.1908277377936715</v>
      </c>
      <c r="U55" s="13">
        <f t="shared" si="19"/>
        <v>0.18795933647993066</v>
      </c>
      <c r="V55" s="13">
        <f t="shared" si="19"/>
        <v>0.185154300328662</v>
      </c>
      <c r="W55" s="13">
        <f t="shared" si="19"/>
        <v>0.16057593165637646</v>
      </c>
      <c r="X55" s="13">
        <f t="shared" si="19"/>
        <v>0.005444615522420346</v>
      </c>
      <c r="Y55" s="13">
        <f t="shared" si="19"/>
        <v>0</v>
      </c>
      <c r="Z55" s="13">
        <f t="shared" si="19"/>
        <v>0</v>
      </c>
      <c r="AA55" s="13">
        <f t="shared" si="19"/>
        <v>0</v>
      </c>
      <c r="AB55" s="13">
        <f t="shared" si="19"/>
        <v>0</v>
      </c>
      <c r="AC55" s="3">
        <f>AVERAGE(B55:AB55)</f>
        <v>0.13536423776876313</v>
      </c>
      <c r="AD55" s="2" t="s">
        <v>0</v>
      </c>
    </row>
    <row r="57" spans="1:30" s="1" customFormat="1" ht="15.75">
      <c r="A57" s="12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44" ht="15">
      <c r="A58" s="28"/>
      <c r="B58" s="9">
        <v>2014</v>
      </c>
      <c r="C58" s="9">
        <v>2015</v>
      </c>
      <c r="D58" s="9">
        <v>2016</v>
      </c>
      <c r="E58" s="9">
        <v>2017</v>
      </c>
      <c r="F58" s="9">
        <v>2018</v>
      </c>
      <c r="G58" s="9">
        <v>2019</v>
      </c>
      <c r="H58" s="9">
        <v>2020</v>
      </c>
      <c r="I58" s="9">
        <v>2021</v>
      </c>
      <c r="J58" s="9">
        <v>2022</v>
      </c>
      <c r="K58" s="9">
        <v>2023</v>
      </c>
      <c r="L58" s="9">
        <v>2024</v>
      </c>
      <c r="M58" s="9">
        <v>2025</v>
      </c>
      <c r="N58" s="9">
        <v>2026</v>
      </c>
      <c r="O58" s="9">
        <v>2027</v>
      </c>
      <c r="P58" s="9">
        <v>2028</v>
      </c>
      <c r="Q58" s="9">
        <v>2029</v>
      </c>
      <c r="R58" s="9">
        <v>2030</v>
      </c>
      <c r="S58" s="9">
        <v>2031</v>
      </c>
      <c r="T58" s="9">
        <v>2032</v>
      </c>
      <c r="U58" s="9">
        <v>2033</v>
      </c>
      <c r="V58" s="9">
        <v>2034</v>
      </c>
      <c r="W58" s="9">
        <v>2035</v>
      </c>
      <c r="X58" s="9">
        <v>2036</v>
      </c>
      <c r="Y58" s="9">
        <v>2037</v>
      </c>
      <c r="Z58" s="9">
        <v>2038</v>
      </c>
      <c r="AA58" s="9">
        <v>2039</v>
      </c>
      <c r="AB58" s="9">
        <v>2040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">
      <c r="A59" s="16" t="s">
        <v>19</v>
      </c>
      <c r="B59" s="25">
        <f>'[1]Alt E'!B174</f>
        <v>455363.6104710824</v>
      </c>
      <c r="C59" s="25">
        <f>'[1]Alt E'!C174</f>
        <v>4101786.183919435</v>
      </c>
      <c r="D59" s="25">
        <f>'[1]Alt E'!D174</f>
        <v>1396813.537261468</v>
      </c>
      <c r="E59" s="25">
        <f>'[1]Alt E'!E174</f>
        <v>1240180.5093902824</v>
      </c>
      <c r="F59" s="25">
        <f>'[1]Alt E'!F174</f>
        <v>1268436.409354252</v>
      </c>
      <c r="G59" s="25">
        <f>'[1]Alt E'!G174</f>
        <v>313216.9055485884</v>
      </c>
      <c r="H59" s="25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6">
        <f>SUM(B59:AB59)</f>
        <v>8775797.155945107</v>
      </c>
      <c r="AD59" s="22" t="s">
        <v>18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">
      <c r="A60" s="21"/>
      <c r="B60" s="2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">
      <c r="A61" s="18" t="s">
        <v>17</v>
      </c>
      <c r="B61" s="19">
        <f>'[1]bond rates'!$D$3</f>
        <v>0.05</v>
      </c>
      <c r="C61" s="19">
        <f>'[1]bond rates'!$D$3</f>
        <v>0.05</v>
      </c>
      <c r="D61" s="19">
        <f>'[1]bond rates'!$D$3</f>
        <v>0.05</v>
      </c>
      <c r="E61" s="19">
        <f>'[1]bond rates'!$D$3</f>
        <v>0.05</v>
      </c>
      <c r="F61" s="19">
        <f>'[1]bond rates'!$D$3</f>
        <v>0.05</v>
      </c>
      <c r="G61" s="19">
        <f>'[1]bond rates'!$D$3</f>
        <v>0.05</v>
      </c>
      <c r="H61" s="19"/>
      <c r="I61" s="1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">
      <c r="A62" s="18" t="s">
        <v>16</v>
      </c>
      <c r="B62" s="17">
        <v>20</v>
      </c>
      <c r="C62" s="17">
        <v>20</v>
      </c>
      <c r="D62" s="17">
        <v>20</v>
      </c>
      <c r="E62" s="17">
        <v>20</v>
      </c>
      <c r="F62" s="17">
        <v>20</v>
      </c>
      <c r="G62" s="17">
        <v>20</v>
      </c>
      <c r="H62" s="17"/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">
      <c r="A64" s="16" t="s">
        <v>34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">
      <c r="A65" s="14" t="s">
        <v>14</v>
      </c>
      <c r="B65" s="7">
        <f>PMT(B61,B62,B59*-1)</f>
        <v>36539.554216693825</v>
      </c>
      <c r="C65" s="7">
        <f aca="true" t="shared" si="20" ref="C65:U65">B65</f>
        <v>36539.554216693825</v>
      </c>
      <c r="D65" s="7">
        <f t="shared" si="20"/>
        <v>36539.554216693825</v>
      </c>
      <c r="E65" s="7">
        <f t="shared" si="20"/>
        <v>36539.554216693825</v>
      </c>
      <c r="F65" s="7">
        <f t="shared" si="20"/>
        <v>36539.554216693825</v>
      </c>
      <c r="G65" s="7">
        <f t="shared" si="20"/>
        <v>36539.554216693825</v>
      </c>
      <c r="H65" s="7">
        <f t="shared" si="20"/>
        <v>36539.554216693825</v>
      </c>
      <c r="I65" s="7">
        <f t="shared" si="20"/>
        <v>36539.554216693825</v>
      </c>
      <c r="J65" s="7">
        <f t="shared" si="20"/>
        <v>36539.554216693825</v>
      </c>
      <c r="K65" s="7">
        <f t="shared" si="20"/>
        <v>36539.554216693825</v>
      </c>
      <c r="L65" s="7">
        <f t="shared" si="20"/>
        <v>36539.554216693825</v>
      </c>
      <c r="M65" s="7">
        <f t="shared" si="20"/>
        <v>36539.554216693825</v>
      </c>
      <c r="N65" s="7">
        <f t="shared" si="20"/>
        <v>36539.554216693825</v>
      </c>
      <c r="O65" s="7">
        <f t="shared" si="20"/>
        <v>36539.554216693825</v>
      </c>
      <c r="P65" s="7">
        <f t="shared" si="20"/>
        <v>36539.554216693825</v>
      </c>
      <c r="Q65" s="7">
        <f t="shared" si="20"/>
        <v>36539.554216693825</v>
      </c>
      <c r="R65" s="7">
        <f t="shared" si="20"/>
        <v>36539.554216693825</v>
      </c>
      <c r="S65" s="7">
        <f t="shared" si="20"/>
        <v>36539.554216693825</v>
      </c>
      <c r="T65" s="7">
        <f t="shared" si="20"/>
        <v>36539.554216693825</v>
      </c>
      <c r="U65" s="7">
        <f t="shared" si="20"/>
        <v>36539.554216693825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">
      <c r="A66" s="14" t="s">
        <v>13</v>
      </c>
      <c r="B66" s="1"/>
      <c r="C66" s="7">
        <f>PMT(C61,C62,C59*-1)</f>
        <v>329137.93550072826</v>
      </c>
      <c r="D66" s="7">
        <f aca="true" t="shared" si="21" ref="D66:V66">C66</f>
        <v>329137.93550072826</v>
      </c>
      <c r="E66" s="7">
        <f t="shared" si="21"/>
        <v>329137.93550072826</v>
      </c>
      <c r="F66" s="7">
        <f t="shared" si="21"/>
        <v>329137.93550072826</v>
      </c>
      <c r="G66" s="7">
        <f t="shared" si="21"/>
        <v>329137.93550072826</v>
      </c>
      <c r="H66" s="7">
        <f t="shared" si="21"/>
        <v>329137.93550072826</v>
      </c>
      <c r="I66" s="7">
        <f t="shared" si="21"/>
        <v>329137.93550072826</v>
      </c>
      <c r="J66" s="7">
        <f t="shared" si="21"/>
        <v>329137.93550072826</v>
      </c>
      <c r="K66" s="7">
        <f t="shared" si="21"/>
        <v>329137.93550072826</v>
      </c>
      <c r="L66" s="7">
        <f t="shared" si="21"/>
        <v>329137.93550072826</v>
      </c>
      <c r="M66" s="7">
        <f t="shared" si="21"/>
        <v>329137.93550072826</v>
      </c>
      <c r="N66" s="7">
        <f t="shared" si="21"/>
        <v>329137.93550072826</v>
      </c>
      <c r="O66" s="7">
        <f t="shared" si="21"/>
        <v>329137.93550072826</v>
      </c>
      <c r="P66" s="7">
        <f t="shared" si="21"/>
        <v>329137.93550072826</v>
      </c>
      <c r="Q66" s="7">
        <f t="shared" si="21"/>
        <v>329137.93550072826</v>
      </c>
      <c r="R66" s="7">
        <f t="shared" si="21"/>
        <v>329137.93550072826</v>
      </c>
      <c r="S66" s="7">
        <f t="shared" si="21"/>
        <v>329137.93550072826</v>
      </c>
      <c r="T66" s="7">
        <f t="shared" si="21"/>
        <v>329137.93550072826</v>
      </c>
      <c r="U66" s="7">
        <f t="shared" si="21"/>
        <v>329137.93550072826</v>
      </c>
      <c r="V66" s="7">
        <f t="shared" si="21"/>
        <v>329137.93550072826</v>
      </c>
      <c r="W66" s="7"/>
      <c r="X66" s="7"/>
      <c r="Y66" s="7"/>
      <c r="Z66" s="7"/>
      <c r="AA66" s="7"/>
      <c r="AB66" s="7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">
      <c r="A67" s="14" t="s">
        <v>12</v>
      </c>
      <c r="B67" s="1"/>
      <c r="C67" s="1"/>
      <c r="D67" s="7">
        <f>PMT(D61,D62,D59*-1)</f>
        <v>112083.9320528413</v>
      </c>
      <c r="E67" s="7">
        <f aca="true" t="shared" si="22" ref="E67:W67">D67</f>
        <v>112083.9320528413</v>
      </c>
      <c r="F67" s="7">
        <f t="shared" si="22"/>
        <v>112083.9320528413</v>
      </c>
      <c r="G67" s="7">
        <f t="shared" si="22"/>
        <v>112083.9320528413</v>
      </c>
      <c r="H67" s="7">
        <f t="shared" si="22"/>
        <v>112083.9320528413</v>
      </c>
      <c r="I67" s="7">
        <f t="shared" si="22"/>
        <v>112083.9320528413</v>
      </c>
      <c r="J67" s="7">
        <f t="shared" si="22"/>
        <v>112083.9320528413</v>
      </c>
      <c r="K67" s="7">
        <f t="shared" si="22"/>
        <v>112083.9320528413</v>
      </c>
      <c r="L67" s="7">
        <f t="shared" si="22"/>
        <v>112083.9320528413</v>
      </c>
      <c r="M67" s="7">
        <f t="shared" si="22"/>
        <v>112083.9320528413</v>
      </c>
      <c r="N67" s="7">
        <f t="shared" si="22"/>
        <v>112083.9320528413</v>
      </c>
      <c r="O67" s="7">
        <f t="shared" si="22"/>
        <v>112083.9320528413</v>
      </c>
      <c r="P67" s="7">
        <f t="shared" si="22"/>
        <v>112083.9320528413</v>
      </c>
      <c r="Q67" s="7">
        <f t="shared" si="22"/>
        <v>112083.9320528413</v>
      </c>
      <c r="R67" s="7">
        <f t="shared" si="22"/>
        <v>112083.9320528413</v>
      </c>
      <c r="S67" s="7">
        <f t="shared" si="22"/>
        <v>112083.9320528413</v>
      </c>
      <c r="T67" s="7">
        <f t="shared" si="22"/>
        <v>112083.9320528413</v>
      </c>
      <c r="U67" s="7">
        <f t="shared" si="22"/>
        <v>112083.9320528413</v>
      </c>
      <c r="V67" s="7">
        <f t="shared" si="22"/>
        <v>112083.9320528413</v>
      </c>
      <c r="W67" s="7">
        <f t="shared" si="22"/>
        <v>112083.9320528413</v>
      </c>
      <c r="X67" s="7"/>
      <c r="Y67" s="7"/>
      <c r="Z67" s="7"/>
      <c r="AA67" s="7"/>
      <c r="AB67" s="7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">
      <c r="A68" s="14" t="s">
        <v>11</v>
      </c>
      <c r="B68" s="1"/>
      <c r="C68" s="1"/>
      <c r="D68" s="1"/>
      <c r="E68" s="7">
        <f>PMT(E61,E62,E59*-1)</f>
        <v>99515.2926569457</v>
      </c>
      <c r="F68" s="7">
        <f aca="true" t="shared" si="23" ref="F68:X68">E68</f>
        <v>99515.2926569457</v>
      </c>
      <c r="G68" s="7">
        <f t="shared" si="23"/>
        <v>99515.2926569457</v>
      </c>
      <c r="H68" s="7">
        <f t="shared" si="23"/>
        <v>99515.2926569457</v>
      </c>
      <c r="I68" s="7">
        <f t="shared" si="23"/>
        <v>99515.2926569457</v>
      </c>
      <c r="J68" s="7">
        <f t="shared" si="23"/>
        <v>99515.2926569457</v>
      </c>
      <c r="K68" s="7">
        <f t="shared" si="23"/>
        <v>99515.2926569457</v>
      </c>
      <c r="L68" s="7">
        <f t="shared" si="23"/>
        <v>99515.2926569457</v>
      </c>
      <c r="M68" s="7">
        <f t="shared" si="23"/>
        <v>99515.2926569457</v>
      </c>
      <c r="N68" s="7">
        <f t="shared" si="23"/>
        <v>99515.2926569457</v>
      </c>
      <c r="O68" s="7">
        <f t="shared" si="23"/>
        <v>99515.2926569457</v>
      </c>
      <c r="P68" s="7">
        <f t="shared" si="23"/>
        <v>99515.2926569457</v>
      </c>
      <c r="Q68" s="7">
        <f t="shared" si="23"/>
        <v>99515.2926569457</v>
      </c>
      <c r="R68" s="7">
        <f t="shared" si="23"/>
        <v>99515.2926569457</v>
      </c>
      <c r="S68" s="7">
        <f t="shared" si="23"/>
        <v>99515.2926569457</v>
      </c>
      <c r="T68" s="7">
        <f t="shared" si="23"/>
        <v>99515.2926569457</v>
      </c>
      <c r="U68" s="7">
        <f t="shared" si="23"/>
        <v>99515.2926569457</v>
      </c>
      <c r="V68" s="7">
        <f t="shared" si="23"/>
        <v>99515.2926569457</v>
      </c>
      <c r="W68" s="7">
        <f t="shared" si="23"/>
        <v>99515.2926569457</v>
      </c>
      <c r="X68" s="7">
        <f t="shared" si="23"/>
        <v>99515.2926569457</v>
      </c>
      <c r="Y68" s="7"/>
      <c r="Z68" s="7"/>
      <c r="AA68" s="7"/>
      <c r="AB68" s="7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">
      <c r="A69" s="14" t="s">
        <v>10</v>
      </c>
      <c r="B69" s="1"/>
      <c r="C69" s="1"/>
      <c r="D69" s="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">
      <c r="A70" s="14" t="s">
        <v>9</v>
      </c>
      <c r="B70" s="1"/>
      <c r="C70" s="1"/>
      <c r="D70" s="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4" t="s">
        <v>7</v>
      </c>
      <c r="B71" s="7">
        <f aca="true" t="shared" si="24" ref="B71:AB71">SUM(B65:B70)</f>
        <v>36539.554216693825</v>
      </c>
      <c r="C71" s="7">
        <f t="shared" si="24"/>
        <v>365677.48971742205</v>
      </c>
      <c r="D71" s="7">
        <f t="shared" si="24"/>
        <v>477761.42177026335</v>
      </c>
      <c r="E71" s="7">
        <f t="shared" si="24"/>
        <v>577276.714427209</v>
      </c>
      <c r="F71" s="7">
        <f t="shared" si="24"/>
        <v>577276.714427209</v>
      </c>
      <c r="G71" s="7">
        <f t="shared" si="24"/>
        <v>577276.714427209</v>
      </c>
      <c r="H71" s="7">
        <f t="shared" si="24"/>
        <v>577276.714427209</v>
      </c>
      <c r="I71" s="7">
        <f t="shared" si="24"/>
        <v>577276.714427209</v>
      </c>
      <c r="J71" s="7">
        <f t="shared" si="24"/>
        <v>577276.714427209</v>
      </c>
      <c r="K71" s="7">
        <f t="shared" si="24"/>
        <v>577276.714427209</v>
      </c>
      <c r="L71" s="7">
        <f t="shared" si="24"/>
        <v>577276.714427209</v>
      </c>
      <c r="M71" s="7">
        <f t="shared" si="24"/>
        <v>577276.714427209</v>
      </c>
      <c r="N71" s="7">
        <f t="shared" si="24"/>
        <v>577276.714427209</v>
      </c>
      <c r="O71" s="7">
        <f t="shared" si="24"/>
        <v>577276.714427209</v>
      </c>
      <c r="P71" s="7">
        <f t="shared" si="24"/>
        <v>577276.714427209</v>
      </c>
      <c r="Q71" s="7">
        <f t="shared" si="24"/>
        <v>577276.714427209</v>
      </c>
      <c r="R71" s="7">
        <f t="shared" si="24"/>
        <v>577276.714427209</v>
      </c>
      <c r="S71" s="7">
        <f t="shared" si="24"/>
        <v>577276.714427209</v>
      </c>
      <c r="T71" s="7">
        <f t="shared" si="24"/>
        <v>577276.714427209</v>
      </c>
      <c r="U71" s="7">
        <f t="shared" si="24"/>
        <v>577276.714427209</v>
      </c>
      <c r="V71" s="7">
        <f t="shared" si="24"/>
        <v>540737.1602105153</v>
      </c>
      <c r="W71" s="7">
        <f t="shared" si="24"/>
        <v>211599.224709787</v>
      </c>
      <c r="X71" s="7">
        <f t="shared" si="24"/>
        <v>99515.2926569457</v>
      </c>
      <c r="Y71" s="7">
        <f t="shared" si="24"/>
        <v>0</v>
      </c>
      <c r="Z71" s="7">
        <f t="shared" si="24"/>
        <v>0</v>
      </c>
      <c r="AA71" s="7">
        <f t="shared" si="24"/>
        <v>0</v>
      </c>
      <c r="AB71" s="7">
        <f t="shared" si="24"/>
        <v>0</v>
      </c>
      <c r="AC71" s="6">
        <f>SUM(B71:AB71)</f>
        <v>11545534.288544172</v>
      </c>
      <c r="AD71" s="2" t="s">
        <v>2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">
      <c r="A73" s="14" t="s">
        <v>6</v>
      </c>
      <c r="B73" s="15">
        <f aca="true" t="shared" si="25" ref="B73:AB73">B54</f>
        <v>813000</v>
      </c>
      <c r="C73" s="15">
        <f t="shared" si="25"/>
        <v>823500</v>
      </c>
      <c r="D73" s="15">
        <f t="shared" si="25"/>
        <v>833900</v>
      </c>
      <c r="E73" s="15">
        <f t="shared" si="25"/>
        <v>849700</v>
      </c>
      <c r="F73" s="15">
        <f t="shared" si="25"/>
        <v>865300</v>
      </c>
      <c r="G73" s="15">
        <f t="shared" si="25"/>
        <v>883400</v>
      </c>
      <c r="H73" s="15">
        <f t="shared" si="25"/>
        <v>892600</v>
      </c>
      <c r="I73" s="15">
        <f t="shared" si="25"/>
        <v>901500</v>
      </c>
      <c r="J73" s="15">
        <f t="shared" si="25"/>
        <v>905500</v>
      </c>
      <c r="K73" s="15">
        <f t="shared" si="25"/>
        <v>907500</v>
      </c>
      <c r="L73" s="15">
        <f t="shared" si="25"/>
        <v>905900</v>
      </c>
      <c r="M73" s="15">
        <f t="shared" si="25"/>
        <v>899200</v>
      </c>
      <c r="N73" s="15">
        <f t="shared" si="25"/>
        <v>891900</v>
      </c>
      <c r="O73" s="15">
        <f t="shared" si="25"/>
        <v>879700</v>
      </c>
      <c r="P73" s="15">
        <f t="shared" si="25"/>
        <v>867000</v>
      </c>
      <c r="Q73" s="15">
        <f t="shared" si="25"/>
        <v>853700</v>
      </c>
      <c r="R73" s="15">
        <f t="shared" si="25"/>
        <v>839900</v>
      </c>
      <c r="S73" s="15">
        <f t="shared" si="25"/>
        <v>819600</v>
      </c>
      <c r="T73" s="15">
        <f t="shared" si="25"/>
        <v>832200</v>
      </c>
      <c r="U73" s="15">
        <f t="shared" si="25"/>
        <v>844900</v>
      </c>
      <c r="V73" s="15">
        <f t="shared" si="25"/>
        <v>857700</v>
      </c>
      <c r="W73" s="15">
        <f t="shared" si="25"/>
        <v>870800</v>
      </c>
      <c r="X73" s="15">
        <f t="shared" si="25"/>
        <v>884000</v>
      </c>
      <c r="Y73" s="15">
        <f t="shared" si="25"/>
        <v>897500</v>
      </c>
      <c r="Z73" s="15">
        <f t="shared" si="25"/>
        <v>911200</v>
      </c>
      <c r="AA73" s="15">
        <f t="shared" si="25"/>
        <v>925000</v>
      </c>
      <c r="AB73" s="15">
        <f t="shared" si="25"/>
        <v>939100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">
      <c r="A74" s="14" t="s">
        <v>5</v>
      </c>
      <c r="B74" s="13">
        <f aca="true" t="shared" si="26" ref="B74:AB74">B71/B73</f>
        <v>0.04494410112754468</v>
      </c>
      <c r="C74" s="13">
        <f t="shared" si="26"/>
        <v>0.4440528108286849</v>
      </c>
      <c r="D74" s="13">
        <f t="shared" si="26"/>
        <v>0.5729241177242635</v>
      </c>
      <c r="E74" s="13">
        <f t="shared" si="26"/>
        <v>0.6793888601002813</v>
      </c>
      <c r="F74" s="13">
        <f t="shared" si="26"/>
        <v>0.6671405459692696</v>
      </c>
      <c r="G74" s="13">
        <f t="shared" si="26"/>
        <v>0.653471490182487</v>
      </c>
      <c r="H74" s="13">
        <f t="shared" si="26"/>
        <v>0.6467361801783654</v>
      </c>
      <c r="I74" s="13">
        <f t="shared" si="26"/>
        <v>0.6403513193868098</v>
      </c>
      <c r="J74" s="13">
        <f t="shared" si="26"/>
        <v>0.6375226001404848</v>
      </c>
      <c r="K74" s="13">
        <f t="shared" si="26"/>
        <v>0.6361175916553267</v>
      </c>
      <c r="L74" s="13">
        <f t="shared" si="26"/>
        <v>0.6372411021384358</v>
      </c>
      <c r="M74" s="13">
        <f t="shared" si="26"/>
        <v>0.641989228677946</v>
      </c>
      <c r="N74" s="13">
        <f t="shared" si="26"/>
        <v>0.6472437654750633</v>
      </c>
      <c r="O74" s="13">
        <f t="shared" si="26"/>
        <v>0.656219977750607</v>
      </c>
      <c r="P74" s="13">
        <f t="shared" si="26"/>
        <v>0.6658324272516828</v>
      </c>
      <c r="Q74" s="13">
        <f t="shared" si="26"/>
        <v>0.6762055926288029</v>
      </c>
      <c r="R74" s="13">
        <f t="shared" si="26"/>
        <v>0.6873160071761031</v>
      </c>
      <c r="S74" s="13">
        <f t="shared" si="26"/>
        <v>0.7043395734836615</v>
      </c>
      <c r="T74" s="13">
        <f t="shared" si="26"/>
        <v>0.6936754559327193</v>
      </c>
      <c r="U74" s="13">
        <f t="shared" si="26"/>
        <v>0.683248567199916</v>
      </c>
      <c r="V74" s="13">
        <f t="shared" si="26"/>
        <v>0.6304502275976627</v>
      </c>
      <c r="W74" s="13">
        <f t="shared" si="26"/>
        <v>0.2429940568555202</v>
      </c>
      <c r="X74" s="13">
        <f t="shared" si="26"/>
        <v>0.11257386047165804</v>
      </c>
      <c r="Y74" s="13">
        <f t="shared" si="26"/>
        <v>0</v>
      </c>
      <c r="Z74" s="13">
        <f t="shared" si="26"/>
        <v>0</v>
      </c>
      <c r="AA74" s="13">
        <f t="shared" si="26"/>
        <v>0</v>
      </c>
      <c r="AB74" s="13">
        <f t="shared" si="26"/>
        <v>0</v>
      </c>
      <c r="AC74" s="3">
        <f>AVERAGE(B74:AB74)</f>
        <v>0.4926659059234555</v>
      </c>
      <c r="AD74" s="2" t="s">
        <v>0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6" spans="1:30" s="1" customFormat="1" ht="15.75">
      <c r="A76" s="12" t="s">
        <v>33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28" s="1" customFormat="1" ht="12.75">
      <c r="A77" s="22"/>
      <c r="B77" s="9">
        <v>2014</v>
      </c>
      <c r="C77" s="9">
        <v>2015</v>
      </c>
      <c r="D77" s="9">
        <v>2016</v>
      </c>
      <c r="E77" s="9">
        <v>2017</v>
      </c>
      <c r="F77" s="9">
        <v>2018</v>
      </c>
      <c r="G77" s="9">
        <v>2019</v>
      </c>
      <c r="H77" s="9">
        <v>2020</v>
      </c>
      <c r="I77" s="9">
        <v>2021</v>
      </c>
      <c r="J77" s="9">
        <v>2022</v>
      </c>
      <c r="K77" s="9">
        <v>2023</v>
      </c>
      <c r="L77" s="9">
        <v>2024</v>
      </c>
      <c r="M77" s="9">
        <v>2025</v>
      </c>
      <c r="N77" s="9">
        <v>2026</v>
      </c>
      <c r="O77" s="9">
        <v>2027</v>
      </c>
      <c r="P77" s="9">
        <v>2028</v>
      </c>
      <c r="Q77" s="9">
        <v>2029</v>
      </c>
      <c r="R77" s="9">
        <v>2030</v>
      </c>
      <c r="S77" s="9">
        <v>2031</v>
      </c>
      <c r="T77" s="9">
        <v>2032</v>
      </c>
      <c r="U77" s="9">
        <v>2033</v>
      </c>
      <c r="V77" s="9">
        <v>2034</v>
      </c>
      <c r="W77" s="9">
        <v>2035</v>
      </c>
      <c r="X77" s="9">
        <v>2036</v>
      </c>
      <c r="Y77" s="9">
        <v>2037</v>
      </c>
      <c r="Z77" s="9">
        <v>2038</v>
      </c>
      <c r="AA77" s="9">
        <v>2039</v>
      </c>
      <c r="AB77" s="9">
        <v>2040</v>
      </c>
    </row>
    <row r="78" spans="1:30" s="1" customFormat="1" ht="12.75">
      <c r="A78" s="5" t="s">
        <v>3</v>
      </c>
      <c r="B78" s="7">
        <f aca="true" t="shared" si="27" ref="B78:AB78">B16+B36+B54+B71</f>
        <v>1768394.5763121801</v>
      </c>
      <c r="C78" s="7">
        <f t="shared" si="27"/>
        <v>4586227.114402016</v>
      </c>
      <c r="D78" s="7">
        <f t="shared" si="27"/>
        <v>7004283.561888032</v>
      </c>
      <c r="E78" s="7">
        <f t="shared" si="27"/>
        <v>8256618.525329508</v>
      </c>
      <c r="F78" s="7">
        <f t="shared" si="27"/>
        <v>10900510.018913427</v>
      </c>
      <c r="G78" s="7">
        <f t="shared" si="27"/>
        <v>13410386.218207316</v>
      </c>
      <c r="H78" s="7">
        <f t="shared" si="27"/>
        <v>13488525.85422195</v>
      </c>
      <c r="I78" s="7">
        <f t="shared" si="27"/>
        <v>13497425.85422195</v>
      </c>
      <c r="J78" s="7">
        <f t="shared" si="27"/>
        <v>13501425.85422195</v>
      </c>
      <c r="K78" s="7">
        <f t="shared" si="27"/>
        <v>13503425.85422195</v>
      </c>
      <c r="L78" s="7">
        <f t="shared" si="27"/>
        <v>13501825.85422195</v>
      </c>
      <c r="M78" s="7">
        <f t="shared" si="27"/>
        <v>13495125.85422195</v>
      </c>
      <c r="N78" s="7">
        <f t="shared" si="27"/>
        <v>13487825.85422195</v>
      </c>
      <c r="O78" s="7">
        <f t="shared" si="27"/>
        <v>13475625.85422195</v>
      </c>
      <c r="P78" s="7">
        <f t="shared" si="27"/>
        <v>13462925.85422195</v>
      </c>
      <c r="Q78" s="7">
        <f t="shared" si="27"/>
        <v>13449625.85422195</v>
      </c>
      <c r="R78" s="7">
        <f t="shared" si="27"/>
        <v>13435825.85422195</v>
      </c>
      <c r="S78" s="7">
        <f t="shared" si="27"/>
        <v>13415525.85422195</v>
      </c>
      <c r="T78" s="7">
        <f t="shared" si="27"/>
        <v>13428125.85422195</v>
      </c>
      <c r="U78" s="7">
        <f t="shared" si="27"/>
        <v>13440825.85422195</v>
      </c>
      <c r="V78" s="7">
        <f t="shared" si="27"/>
        <v>12498231.277909769</v>
      </c>
      <c r="W78" s="7">
        <f t="shared" si="27"/>
        <v>9703998.739819933</v>
      </c>
      <c r="X78" s="7">
        <f t="shared" si="27"/>
        <v>7309542.292333918</v>
      </c>
      <c r="Y78" s="7">
        <f t="shared" si="27"/>
        <v>6086507.328892442</v>
      </c>
      <c r="Z78" s="7">
        <f t="shared" si="27"/>
        <v>3471915.83530852</v>
      </c>
      <c r="AA78" s="7">
        <f t="shared" si="27"/>
        <v>993939.6360146317</v>
      </c>
      <c r="AB78" s="7">
        <f t="shared" si="27"/>
        <v>939100</v>
      </c>
      <c r="AC78" s="6">
        <f>SUM(B78:AB78)</f>
        <v>275513717.0844389</v>
      </c>
      <c r="AD78" s="2" t="s">
        <v>2</v>
      </c>
    </row>
    <row r="79" spans="1:30" s="1" customFormat="1" ht="12.75">
      <c r="A79" s="5" t="s">
        <v>1</v>
      </c>
      <c r="B79" s="4">
        <f aca="true" t="shared" si="28" ref="B79:AB79">B19+B39+B55+B74</f>
        <v>1.1751470803347848</v>
      </c>
      <c r="C79" s="4">
        <f t="shared" si="28"/>
        <v>4.592233681247768</v>
      </c>
      <c r="D79" s="4">
        <f t="shared" si="28"/>
        <v>7.584095653145587</v>
      </c>
      <c r="E79" s="4">
        <f t="shared" si="28"/>
        <v>8.903995961776392</v>
      </c>
      <c r="F79" s="4">
        <f t="shared" si="28"/>
        <v>11.780904729348576</v>
      </c>
      <c r="G79" s="4">
        <f t="shared" si="28"/>
        <v>14.360191376046195</v>
      </c>
      <c r="H79" s="4">
        <f t="shared" si="28"/>
        <v>14.289415973127763</v>
      </c>
      <c r="I79" s="4">
        <f t="shared" si="28"/>
        <v>14.14834464516233</v>
      </c>
      <c r="J79" s="4">
        <f t="shared" si="28"/>
        <v>14.085845055343837</v>
      </c>
      <c r="K79" s="4">
        <f t="shared" si="28"/>
        <v>14.054801870648863</v>
      </c>
      <c r="L79" s="4">
        <f t="shared" si="28"/>
        <v>14.079625452714254</v>
      </c>
      <c r="M79" s="4">
        <f t="shared" si="28"/>
        <v>14.184533693965571</v>
      </c>
      <c r="N79" s="4">
        <f t="shared" si="28"/>
        <v>14.300630897649782</v>
      </c>
      <c r="O79" s="4">
        <f t="shared" si="28"/>
        <v>14.498957255443722</v>
      </c>
      <c r="P79" s="4">
        <f t="shared" si="28"/>
        <v>14.711341058378135</v>
      </c>
      <c r="Q79" s="4">
        <f t="shared" si="28"/>
        <v>14.940532619906106</v>
      </c>
      <c r="R79" s="4">
        <f t="shared" si="28"/>
        <v>15.186013451141614</v>
      </c>
      <c r="S79" s="4">
        <f t="shared" si="28"/>
        <v>15.562143359704542</v>
      </c>
      <c r="T79" s="4">
        <f t="shared" si="28"/>
        <v>15.32652330883663</v>
      </c>
      <c r="U79" s="4">
        <f t="shared" si="28"/>
        <v>15.0961447480339</v>
      </c>
      <c r="V79" s="4">
        <f t="shared" si="28"/>
        <v>13.756952455755698</v>
      </c>
      <c r="W79" s="4">
        <f t="shared" si="28"/>
        <v>10.304350322813857</v>
      </c>
      <c r="X79" s="4">
        <f t="shared" si="28"/>
        <v>7.274157615900154</v>
      </c>
      <c r="Y79" s="4">
        <f t="shared" si="28"/>
        <v>5.781623764782666</v>
      </c>
      <c r="Z79" s="4">
        <f t="shared" si="28"/>
        <v>2.8102675980119844</v>
      </c>
      <c r="AA79" s="4">
        <f t="shared" si="28"/>
        <v>0.07452933623203428</v>
      </c>
      <c r="AB79" s="4">
        <f t="shared" si="28"/>
        <v>0</v>
      </c>
      <c r="AC79" s="3">
        <f>AVERAGE(B79:AB79)</f>
        <v>10.846788998720472</v>
      </c>
      <c r="AD79" s="2" t="s">
        <v>0</v>
      </c>
    </row>
  </sheetData>
  <printOptions horizontalCentered="1" verticalCentered="1"/>
  <pageMargins left="0" right="0" top="0" bottom="0" header="0.3" footer="0.3"/>
  <pageSetup fitToHeight="1" fitToWidth="1" horizontalDpi="600" verticalDpi="600" orientation="landscape" paperSize="17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Severn</dc:creator>
  <cp:keywords/>
  <dc:description/>
  <cp:lastModifiedBy>Steadman, Marka</cp:lastModifiedBy>
  <dcterms:created xsi:type="dcterms:W3CDTF">2014-04-16T20:55:49Z</dcterms:created>
  <dcterms:modified xsi:type="dcterms:W3CDTF">2014-04-29T15:27:04Z</dcterms:modified>
  <cp:category/>
  <cp:version/>
  <cp:contentType/>
  <cp:contentStatus/>
</cp:coreProperties>
</file>