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810" yWindow="210" windowWidth="15570" windowHeight="8970" tabRatio="336"/>
  </bookViews>
  <sheets>
    <sheet name="Sheet1" sheetId="3" r:id="rId1"/>
  </sheets>
  <calcPr calcId="145621"/>
</workbook>
</file>

<file path=xl/calcChain.xml><?xml version="1.0" encoding="utf-8"?>
<calcChain xmlns="http://schemas.openxmlformats.org/spreadsheetml/2006/main">
  <c r="C772" i="3" l="1"/>
  <c r="E770" i="3"/>
  <c r="H770" i="3"/>
  <c r="D79" i="3"/>
  <c r="E776" i="3"/>
  <c r="H776" i="3" s="1"/>
  <c r="E777" i="3"/>
  <c r="H777" i="3" s="1"/>
  <c r="E778" i="3"/>
  <c r="E779" i="3"/>
  <c r="H779" i="3" s="1"/>
  <c r="E780" i="3"/>
  <c r="E781" i="3"/>
  <c r="E782" i="3"/>
  <c r="H782" i="3" s="1"/>
  <c r="E783" i="3"/>
  <c r="E784" i="3"/>
  <c r="H784" i="3" s="1"/>
  <c r="E785" i="3"/>
  <c r="H785" i="3" s="1"/>
  <c r="E786" i="3"/>
  <c r="E787" i="3"/>
  <c r="H787" i="3" s="1"/>
  <c r="E788" i="3"/>
  <c r="E789" i="3"/>
  <c r="E790" i="3"/>
  <c r="H790" i="3" s="1"/>
  <c r="E791" i="3"/>
  <c r="E792" i="3"/>
  <c r="E793" i="3"/>
  <c r="H793" i="3" s="1"/>
  <c r="E794" i="3"/>
  <c r="E795" i="3"/>
  <c r="H795" i="3" s="1"/>
  <c r="E796" i="3"/>
  <c r="E798" i="3"/>
  <c r="H798" i="3" s="1"/>
  <c r="E799" i="3"/>
  <c r="H799" i="3" s="1"/>
  <c r="E800" i="3"/>
  <c r="E801" i="3"/>
  <c r="H801" i="3" s="1"/>
  <c r="E802" i="3"/>
  <c r="H802" i="3" s="1"/>
  <c r="E803" i="3"/>
  <c r="E804" i="3"/>
  <c r="H804" i="3" s="1"/>
  <c r="E805" i="3"/>
  <c r="E806" i="3"/>
  <c r="H806" i="3" s="1"/>
  <c r="E807" i="3"/>
  <c r="H807" i="3" s="1"/>
  <c r="E808" i="3"/>
  <c r="E809" i="3"/>
  <c r="H809" i="3" s="1"/>
  <c r="E810" i="3"/>
  <c r="H810" i="3" s="1"/>
  <c r="E811" i="3"/>
  <c r="E812" i="3"/>
  <c r="H812" i="3" s="1"/>
  <c r="E813" i="3"/>
  <c r="E814" i="3"/>
  <c r="H814" i="3" s="1"/>
  <c r="E815" i="3"/>
  <c r="H815" i="3" s="1"/>
  <c r="E816" i="3"/>
  <c r="E817" i="3"/>
  <c r="H817" i="3" s="1"/>
  <c r="E818" i="3"/>
  <c r="H818" i="3" s="1"/>
  <c r="E819" i="3"/>
  <c r="E820" i="3"/>
  <c r="H820" i="3" s="1"/>
  <c r="E821" i="3"/>
  <c r="E822" i="3"/>
  <c r="H822" i="3" s="1"/>
  <c r="E823" i="3"/>
  <c r="H823" i="3" s="1"/>
  <c r="D824" i="3"/>
  <c r="D878" i="3"/>
  <c r="E878" i="3" s="1"/>
  <c r="E828" i="3"/>
  <c r="H828" i="3" s="1"/>
  <c r="H874" i="3" s="1"/>
  <c r="E829" i="3"/>
  <c r="E830" i="3"/>
  <c r="E831" i="3"/>
  <c r="H831" i="3" s="1"/>
  <c r="E832" i="3"/>
  <c r="E833" i="3"/>
  <c r="E834" i="3"/>
  <c r="H834" i="3" s="1"/>
  <c r="E835" i="3"/>
  <c r="E836" i="3"/>
  <c r="H836" i="3" s="1"/>
  <c r="E837" i="3"/>
  <c r="E838" i="3"/>
  <c r="E839" i="3"/>
  <c r="H839" i="3" s="1"/>
  <c r="E840" i="3"/>
  <c r="E841" i="3"/>
  <c r="E842" i="3"/>
  <c r="H842" i="3" s="1"/>
  <c r="E843" i="3"/>
  <c r="E844" i="3"/>
  <c r="H844" i="3" s="1"/>
  <c r="E845" i="3"/>
  <c r="E846" i="3"/>
  <c r="E847" i="3"/>
  <c r="H847" i="3" s="1"/>
  <c r="E848" i="3"/>
  <c r="E849" i="3"/>
  <c r="H849" i="3" s="1"/>
  <c r="E850" i="3"/>
  <c r="H850" i="3" s="1"/>
  <c r="E851" i="3"/>
  <c r="E852" i="3"/>
  <c r="H852" i="3" s="1"/>
  <c r="E853" i="3"/>
  <c r="E854" i="3"/>
  <c r="E855" i="3"/>
  <c r="H855" i="3" s="1"/>
  <c r="E856" i="3"/>
  <c r="E857" i="3"/>
  <c r="H857" i="3" s="1"/>
  <c r="E858" i="3"/>
  <c r="H858" i="3" s="1"/>
  <c r="E859" i="3"/>
  <c r="E860" i="3"/>
  <c r="H860" i="3" s="1"/>
  <c r="E861" i="3"/>
  <c r="E862" i="3"/>
  <c r="E863" i="3"/>
  <c r="H863" i="3" s="1"/>
  <c r="E864" i="3"/>
  <c r="E865" i="3"/>
  <c r="H865" i="3" s="1"/>
  <c r="E866" i="3"/>
  <c r="H866" i="3" s="1"/>
  <c r="E867" i="3"/>
  <c r="E868" i="3"/>
  <c r="H868" i="3" s="1"/>
  <c r="E869" i="3"/>
  <c r="E870" i="3"/>
  <c r="E871" i="3"/>
  <c r="H871" i="3" s="1"/>
  <c r="E872" i="3"/>
  <c r="E873" i="3"/>
  <c r="H873" i="3" s="1"/>
  <c r="D738" i="3"/>
  <c r="E295" i="3"/>
  <c r="E296" i="3"/>
  <c r="E297" i="3"/>
  <c r="E298" i="3"/>
  <c r="H298" i="3" s="1"/>
  <c r="G878" i="3"/>
  <c r="F878" i="3"/>
  <c r="H877" i="3"/>
  <c r="H878" i="3"/>
  <c r="G874" i="3"/>
  <c r="F874" i="3"/>
  <c r="D874" i="3"/>
  <c r="C874" i="3"/>
  <c r="H872" i="3"/>
  <c r="H870" i="3"/>
  <c r="H869" i="3"/>
  <c r="H867" i="3"/>
  <c r="H864" i="3"/>
  <c r="H862" i="3"/>
  <c r="H861" i="3"/>
  <c r="H859" i="3"/>
  <c r="H856" i="3"/>
  <c r="H854" i="3"/>
  <c r="H853" i="3"/>
  <c r="H851" i="3"/>
  <c r="H848" i="3"/>
  <c r="H846" i="3"/>
  <c r="H845" i="3"/>
  <c r="H843" i="3"/>
  <c r="H841" i="3"/>
  <c r="H840" i="3"/>
  <c r="H838" i="3"/>
  <c r="H837" i="3"/>
  <c r="H835" i="3"/>
  <c r="H833" i="3"/>
  <c r="H832" i="3"/>
  <c r="H830" i="3"/>
  <c r="H829" i="3"/>
  <c r="G824" i="3"/>
  <c r="F824" i="3"/>
  <c r="C824" i="3"/>
  <c r="H821" i="3"/>
  <c r="H819" i="3"/>
  <c r="H816" i="3"/>
  <c r="H813" i="3"/>
  <c r="H811" i="3"/>
  <c r="H808" i="3"/>
  <c r="H805" i="3"/>
  <c r="H803" i="3"/>
  <c r="H800" i="3"/>
  <c r="H797" i="3"/>
  <c r="H796" i="3"/>
  <c r="H794" i="3"/>
  <c r="H792" i="3"/>
  <c r="H791" i="3"/>
  <c r="H789" i="3"/>
  <c r="H788" i="3"/>
  <c r="H786" i="3"/>
  <c r="H783" i="3"/>
  <c r="H781" i="3"/>
  <c r="H780" i="3"/>
  <c r="H778" i="3"/>
  <c r="G772" i="3"/>
  <c r="F772" i="3"/>
  <c r="D772" i="3"/>
  <c r="E771" i="3"/>
  <c r="H771" i="3"/>
  <c r="E759" i="3"/>
  <c r="H759" i="3" s="1"/>
  <c r="E760" i="3"/>
  <c r="E772" i="3" s="1"/>
  <c r="E761" i="3"/>
  <c r="H761" i="3"/>
  <c r="E762" i="3"/>
  <c r="H762" i="3"/>
  <c r="E763" i="3"/>
  <c r="H763" i="3" s="1"/>
  <c r="E764" i="3"/>
  <c r="H764" i="3"/>
  <c r="E765" i="3"/>
  <c r="H765" i="3"/>
  <c r="E766" i="3"/>
  <c r="H766" i="3"/>
  <c r="E767" i="3"/>
  <c r="H767" i="3" s="1"/>
  <c r="E768" i="3"/>
  <c r="H768" i="3"/>
  <c r="E769" i="3"/>
  <c r="H769" i="3"/>
  <c r="G755" i="3"/>
  <c r="F755" i="3"/>
  <c r="D754" i="3"/>
  <c r="D755" i="3"/>
  <c r="C755" i="3"/>
  <c r="E754" i="3"/>
  <c r="H754" i="3"/>
  <c r="E753" i="3"/>
  <c r="H753" i="3"/>
  <c r="E752" i="3"/>
  <c r="H752" i="3" s="1"/>
  <c r="E751" i="3"/>
  <c r="H751" i="3"/>
  <c r="E750" i="3"/>
  <c r="H750" i="3"/>
  <c r="E749" i="3"/>
  <c r="H749" i="3"/>
  <c r="E748" i="3"/>
  <c r="H748" i="3" s="1"/>
  <c r="E747" i="3"/>
  <c r="H747" i="3"/>
  <c r="E746" i="3"/>
  <c r="H746" i="3"/>
  <c r="E745" i="3"/>
  <c r="H745" i="3"/>
  <c r="E744" i="3"/>
  <c r="E743" i="3"/>
  <c r="H743" i="3"/>
  <c r="E742" i="3"/>
  <c r="H742" i="3" s="1"/>
  <c r="G738" i="3"/>
  <c r="F738" i="3"/>
  <c r="C738" i="3"/>
  <c r="E737" i="3"/>
  <c r="H737" i="3" s="1"/>
  <c r="E736" i="3"/>
  <c r="H736" i="3"/>
  <c r="E735" i="3"/>
  <c r="H735" i="3"/>
  <c r="E734" i="3"/>
  <c r="H734" i="3"/>
  <c r="E733" i="3"/>
  <c r="H733" i="3" s="1"/>
  <c r="E732" i="3"/>
  <c r="E738" i="3" s="1"/>
  <c r="G728" i="3"/>
  <c r="F728" i="3"/>
  <c r="D728" i="3"/>
  <c r="C728" i="3"/>
  <c r="E727" i="3"/>
  <c r="H727" i="3" s="1"/>
  <c r="E726" i="3"/>
  <c r="H726" i="3"/>
  <c r="E725" i="3"/>
  <c r="H725" i="3"/>
  <c r="E724" i="3"/>
  <c r="H724" i="3"/>
  <c r="E723" i="3"/>
  <c r="H723" i="3" s="1"/>
  <c r="E722" i="3"/>
  <c r="H722" i="3"/>
  <c r="E721" i="3"/>
  <c r="H721" i="3"/>
  <c r="E720" i="3"/>
  <c r="H720" i="3"/>
  <c r="E719" i="3"/>
  <c r="H719" i="3" s="1"/>
  <c r="E718" i="3"/>
  <c r="H718" i="3" s="1"/>
  <c r="E717" i="3"/>
  <c r="H717" i="3"/>
  <c r="E716" i="3"/>
  <c r="H716" i="3"/>
  <c r="E715" i="3"/>
  <c r="H715" i="3" s="1"/>
  <c r="E714" i="3"/>
  <c r="H714" i="3"/>
  <c r="E713" i="3"/>
  <c r="H713" i="3"/>
  <c r="E712" i="3"/>
  <c r="H712" i="3"/>
  <c r="E711" i="3"/>
  <c r="H711" i="3" s="1"/>
  <c r="E710" i="3"/>
  <c r="H710" i="3"/>
  <c r="E709" i="3"/>
  <c r="H709" i="3"/>
  <c r="E708" i="3"/>
  <c r="H708" i="3"/>
  <c r="E707" i="3"/>
  <c r="H707" i="3" s="1"/>
  <c r="E706" i="3"/>
  <c r="H706" i="3" s="1"/>
  <c r="E705" i="3"/>
  <c r="H705" i="3"/>
  <c r="E704" i="3"/>
  <c r="H704" i="3"/>
  <c r="E703" i="3"/>
  <c r="H703" i="3" s="1"/>
  <c r="E702" i="3"/>
  <c r="H702" i="3"/>
  <c r="E701" i="3"/>
  <c r="H701" i="3"/>
  <c r="E700" i="3"/>
  <c r="H700" i="3"/>
  <c r="E699" i="3"/>
  <c r="H699" i="3" s="1"/>
  <c r="E698" i="3"/>
  <c r="H698" i="3" s="1"/>
  <c r="E697" i="3"/>
  <c r="H697" i="3"/>
  <c r="E696" i="3"/>
  <c r="H696" i="3"/>
  <c r="E695" i="3"/>
  <c r="H695" i="3" s="1"/>
  <c r="E694" i="3"/>
  <c r="H694" i="3"/>
  <c r="E693" i="3"/>
  <c r="H693" i="3"/>
  <c r="E692" i="3"/>
  <c r="H692" i="3"/>
  <c r="E691" i="3"/>
  <c r="H691" i="3" s="1"/>
  <c r="E690" i="3"/>
  <c r="H690" i="3"/>
  <c r="E689" i="3"/>
  <c r="H689" i="3"/>
  <c r="E688" i="3"/>
  <c r="H688" i="3"/>
  <c r="E687" i="3"/>
  <c r="H687" i="3" s="1"/>
  <c r="E686" i="3"/>
  <c r="H686" i="3" s="1"/>
  <c r="E685" i="3"/>
  <c r="H685" i="3"/>
  <c r="E684" i="3"/>
  <c r="H684" i="3"/>
  <c r="E683" i="3"/>
  <c r="H683" i="3" s="1"/>
  <c r="E682" i="3"/>
  <c r="H682" i="3"/>
  <c r="E681" i="3"/>
  <c r="H681" i="3"/>
  <c r="E680" i="3"/>
  <c r="H680" i="3"/>
  <c r="E679" i="3"/>
  <c r="H679" i="3" s="1"/>
  <c r="E678" i="3"/>
  <c r="H678" i="3"/>
  <c r="E677" i="3"/>
  <c r="H677" i="3"/>
  <c r="E676" i="3"/>
  <c r="H676" i="3"/>
  <c r="E675" i="3"/>
  <c r="H675" i="3" s="1"/>
  <c r="E674" i="3"/>
  <c r="H674" i="3" s="1"/>
  <c r="E673" i="3"/>
  <c r="H673" i="3"/>
  <c r="G669" i="3"/>
  <c r="F669" i="3"/>
  <c r="D669" i="3"/>
  <c r="C669" i="3"/>
  <c r="E668" i="3"/>
  <c r="H668" i="3" s="1"/>
  <c r="E667" i="3"/>
  <c r="H667" i="3"/>
  <c r="E666" i="3"/>
  <c r="H666" i="3"/>
  <c r="E665" i="3"/>
  <c r="H665" i="3" s="1"/>
  <c r="E664" i="3"/>
  <c r="H664" i="3"/>
  <c r="E663" i="3"/>
  <c r="H663" i="3"/>
  <c r="E662" i="3"/>
  <c r="H662" i="3"/>
  <c r="E661" i="3"/>
  <c r="H661" i="3" s="1"/>
  <c r="E660" i="3"/>
  <c r="H660" i="3" s="1"/>
  <c r="E659" i="3"/>
  <c r="H659" i="3"/>
  <c r="G655" i="3"/>
  <c r="F655" i="3"/>
  <c r="E653" i="3"/>
  <c r="H653" i="3" s="1"/>
  <c r="E654" i="3"/>
  <c r="E655" i="3"/>
  <c r="D655" i="3"/>
  <c r="C655" i="3"/>
  <c r="H654" i="3"/>
  <c r="G649" i="3"/>
  <c r="F649" i="3"/>
  <c r="D649" i="3"/>
  <c r="C649" i="3"/>
  <c r="E648" i="3"/>
  <c r="H648" i="3" s="1"/>
  <c r="E647" i="3"/>
  <c r="H647" i="3" s="1"/>
  <c r="E646" i="3"/>
  <c r="E645" i="3"/>
  <c r="H645" i="3" s="1"/>
  <c r="E644" i="3"/>
  <c r="H644" i="3"/>
  <c r="E643" i="3"/>
  <c r="H643" i="3"/>
  <c r="E642" i="3"/>
  <c r="H642" i="3"/>
  <c r="E641" i="3"/>
  <c r="H641" i="3" s="1"/>
  <c r="G637" i="3"/>
  <c r="D637" i="3"/>
  <c r="C637" i="3"/>
  <c r="E636" i="3"/>
  <c r="H636" i="3" s="1"/>
  <c r="E635" i="3"/>
  <c r="H635" i="3"/>
  <c r="E634" i="3"/>
  <c r="H634" i="3"/>
  <c r="E633" i="3"/>
  <c r="H633" i="3" s="1"/>
  <c r="E632" i="3"/>
  <c r="H632" i="3" s="1"/>
  <c r="E631" i="3"/>
  <c r="H631" i="3"/>
  <c r="E630" i="3"/>
  <c r="H630" i="3"/>
  <c r="E629" i="3"/>
  <c r="H629" i="3" s="1"/>
  <c r="E628" i="3"/>
  <c r="H628" i="3" s="1"/>
  <c r="E627" i="3"/>
  <c r="H627" i="3"/>
  <c r="E626" i="3"/>
  <c r="H626" i="3"/>
  <c r="E625" i="3"/>
  <c r="H625" i="3" s="1"/>
  <c r="E624" i="3"/>
  <c r="H624" i="3" s="1"/>
  <c r="F623" i="3"/>
  <c r="F637" i="3"/>
  <c r="E623" i="3"/>
  <c r="E622" i="3"/>
  <c r="H622" i="3"/>
  <c r="E621" i="3"/>
  <c r="H621" i="3"/>
  <c r="E620" i="3"/>
  <c r="H620" i="3"/>
  <c r="E619" i="3"/>
  <c r="H619" i="3" s="1"/>
  <c r="E618" i="3"/>
  <c r="H618" i="3"/>
  <c r="E617" i="3"/>
  <c r="H617" i="3"/>
  <c r="E616" i="3"/>
  <c r="H616" i="3"/>
  <c r="E615" i="3"/>
  <c r="H615" i="3" s="1"/>
  <c r="E614" i="3"/>
  <c r="H614" i="3" s="1"/>
  <c r="E613" i="3"/>
  <c r="H613" i="3"/>
  <c r="E612" i="3"/>
  <c r="H612" i="3"/>
  <c r="E611" i="3"/>
  <c r="H611" i="3" s="1"/>
  <c r="E610" i="3"/>
  <c r="H610" i="3"/>
  <c r="E609" i="3"/>
  <c r="H609" i="3"/>
  <c r="E608" i="3"/>
  <c r="H608" i="3"/>
  <c r="E607" i="3"/>
  <c r="H607" i="3" s="1"/>
  <c r="E606" i="3"/>
  <c r="H606" i="3" s="1"/>
  <c r="E605" i="3"/>
  <c r="H605" i="3"/>
  <c r="E604" i="3"/>
  <c r="H604" i="3"/>
  <c r="E603" i="3"/>
  <c r="H603" i="3" s="1"/>
  <c r="E602" i="3"/>
  <c r="H602" i="3"/>
  <c r="E601" i="3"/>
  <c r="H601" i="3"/>
  <c r="E600" i="3"/>
  <c r="H600" i="3"/>
  <c r="E599" i="3"/>
  <c r="H599" i="3" s="1"/>
  <c r="E598" i="3"/>
  <c r="H598" i="3"/>
  <c r="E597" i="3"/>
  <c r="H597" i="3"/>
  <c r="E596" i="3"/>
  <c r="H596" i="3"/>
  <c r="E595" i="3"/>
  <c r="H595" i="3" s="1"/>
  <c r="E594" i="3"/>
  <c r="H594" i="3" s="1"/>
  <c r="E593" i="3"/>
  <c r="H593" i="3"/>
  <c r="E592" i="3"/>
  <c r="H592" i="3"/>
  <c r="E591" i="3"/>
  <c r="H591" i="3" s="1"/>
  <c r="E590" i="3"/>
  <c r="H590" i="3"/>
  <c r="E589" i="3"/>
  <c r="H589" i="3"/>
  <c r="E588" i="3"/>
  <c r="H588" i="3"/>
  <c r="E587" i="3"/>
  <c r="H587" i="3" s="1"/>
  <c r="E586" i="3"/>
  <c r="H586" i="3"/>
  <c r="E585" i="3"/>
  <c r="H585" i="3"/>
  <c r="E584" i="3"/>
  <c r="H584" i="3"/>
  <c r="E583" i="3"/>
  <c r="H583" i="3" s="1"/>
  <c r="E582" i="3"/>
  <c r="H582" i="3" s="1"/>
  <c r="E581" i="3"/>
  <c r="H581" i="3"/>
  <c r="E580" i="3"/>
  <c r="H580" i="3"/>
  <c r="E579" i="3"/>
  <c r="H579" i="3" s="1"/>
  <c r="E578" i="3"/>
  <c r="H578" i="3"/>
  <c r="E577" i="3"/>
  <c r="H577" i="3"/>
  <c r="E576" i="3"/>
  <c r="H576" i="3"/>
  <c r="E575" i="3"/>
  <c r="H575" i="3" s="1"/>
  <c r="G571" i="3"/>
  <c r="F571" i="3"/>
  <c r="D571" i="3"/>
  <c r="C571" i="3"/>
  <c r="E570" i="3"/>
  <c r="E571" i="3" s="1"/>
  <c r="H566" i="3"/>
  <c r="G566" i="3"/>
  <c r="F566" i="3"/>
  <c r="D566" i="3"/>
  <c r="C566" i="3"/>
  <c r="E565" i="3"/>
  <c r="E564" i="3"/>
  <c r="E566" i="3" s="1"/>
  <c r="G560" i="3"/>
  <c r="F560" i="3"/>
  <c r="D560" i="3"/>
  <c r="C560" i="3"/>
  <c r="E559" i="3"/>
  <c r="H559" i="3" s="1"/>
  <c r="H560" i="3" s="1"/>
  <c r="E558" i="3"/>
  <c r="H558" i="3" s="1"/>
  <c r="E557" i="3"/>
  <c r="E556" i="3"/>
  <c r="H556" i="3"/>
  <c r="G552" i="3"/>
  <c r="F552" i="3"/>
  <c r="D552" i="3"/>
  <c r="C552" i="3"/>
  <c r="E551" i="3"/>
  <c r="H551" i="3"/>
  <c r="E550" i="3"/>
  <c r="H550" i="3"/>
  <c r="E549" i="3"/>
  <c r="H549" i="3" s="1"/>
  <c r="E548" i="3"/>
  <c r="H548" i="3" s="1"/>
  <c r="C544" i="3"/>
  <c r="E544" i="3"/>
  <c r="E543" i="3"/>
  <c r="H543" i="3"/>
  <c r="H544" i="3" s="1"/>
  <c r="G539" i="3"/>
  <c r="D539" i="3"/>
  <c r="C539" i="3"/>
  <c r="E538" i="3"/>
  <c r="H538" i="3"/>
  <c r="E537" i="3"/>
  <c r="H537" i="3"/>
  <c r="E536" i="3"/>
  <c r="H536" i="3" s="1"/>
  <c r="E535" i="3"/>
  <c r="H535" i="3" s="1"/>
  <c r="E534" i="3"/>
  <c r="H534" i="3"/>
  <c r="E533" i="3"/>
  <c r="H533" i="3"/>
  <c r="E532" i="3"/>
  <c r="H532" i="3" s="1"/>
  <c r="E531" i="3"/>
  <c r="H531" i="3" s="1"/>
  <c r="E530" i="3"/>
  <c r="H530" i="3"/>
  <c r="E529" i="3"/>
  <c r="H529" i="3"/>
  <c r="F528" i="3"/>
  <c r="F539" i="3" s="1"/>
  <c r="E528" i="3"/>
  <c r="E527" i="3"/>
  <c r="H527" i="3" s="1"/>
  <c r="F526" i="3"/>
  <c r="E526" i="3"/>
  <c r="H526" i="3" s="1"/>
  <c r="E525" i="3"/>
  <c r="H525" i="3"/>
  <c r="F524" i="3"/>
  <c r="E524" i="3"/>
  <c r="H524" i="3" s="1"/>
  <c r="E523" i="3"/>
  <c r="H523" i="3"/>
  <c r="E522" i="3"/>
  <c r="H522" i="3" s="1"/>
  <c r="E521" i="3"/>
  <c r="H521" i="3"/>
  <c r="E520" i="3"/>
  <c r="H520" i="3"/>
  <c r="E519" i="3"/>
  <c r="H519" i="3"/>
  <c r="E518" i="3"/>
  <c r="H518" i="3" s="1"/>
  <c r="E517" i="3"/>
  <c r="H517" i="3" s="1"/>
  <c r="E516" i="3"/>
  <c r="H516" i="3"/>
  <c r="E515" i="3"/>
  <c r="H515" i="3"/>
  <c r="E514" i="3"/>
  <c r="H514" i="3" s="1"/>
  <c r="E513" i="3"/>
  <c r="H513" i="3"/>
  <c r="E512" i="3"/>
  <c r="H512" i="3"/>
  <c r="E511" i="3"/>
  <c r="H511" i="3"/>
  <c r="E510" i="3"/>
  <c r="H510" i="3" s="1"/>
  <c r="E509" i="3"/>
  <c r="H509" i="3" s="1"/>
  <c r="E508" i="3"/>
  <c r="H508" i="3"/>
  <c r="E507" i="3"/>
  <c r="H507" i="3"/>
  <c r="E506" i="3"/>
  <c r="H506" i="3" s="1"/>
  <c r="E505" i="3"/>
  <c r="H505" i="3"/>
  <c r="E504" i="3"/>
  <c r="H504" i="3"/>
  <c r="E503" i="3"/>
  <c r="H503" i="3"/>
  <c r="E502" i="3"/>
  <c r="H502" i="3" s="1"/>
  <c r="E501" i="3"/>
  <c r="H501" i="3"/>
  <c r="E500" i="3"/>
  <c r="H500" i="3"/>
  <c r="E499" i="3"/>
  <c r="H499" i="3"/>
  <c r="E498" i="3"/>
  <c r="H498" i="3" s="1"/>
  <c r="E497" i="3"/>
  <c r="H497" i="3" s="1"/>
  <c r="E496" i="3"/>
  <c r="H496" i="3"/>
  <c r="E495" i="3"/>
  <c r="H495" i="3"/>
  <c r="E494" i="3"/>
  <c r="H494" i="3" s="1"/>
  <c r="E493" i="3"/>
  <c r="H493" i="3"/>
  <c r="E492" i="3"/>
  <c r="H492" i="3"/>
  <c r="E491" i="3"/>
  <c r="H491" i="3"/>
  <c r="E490" i="3"/>
  <c r="H490" i="3" s="1"/>
  <c r="E489" i="3"/>
  <c r="H489" i="3"/>
  <c r="E488" i="3"/>
  <c r="H488" i="3"/>
  <c r="E487" i="3"/>
  <c r="H487" i="3"/>
  <c r="E486" i="3"/>
  <c r="H486" i="3" s="1"/>
  <c r="E485" i="3"/>
  <c r="H485" i="3" s="1"/>
  <c r="E484" i="3"/>
  <c r="H484" i="3"/>
  <c r="E483" i="3"/>
  <c r="H483" i="3"/>
  <c r="E482" i="3"/>
  <c r="H482" i="3" s="1"/>
  <c r="E481" i="3"/>
  <c r="H481" i="3"/>
  <c r="E480" i="3"/>
  <c r="H480" i="3"/>
  <c r="E479" i="3"/>
  <c r="H479" i="3"/>
  <c r="E478" i="3"/>
  <c r="H478" i="3" s="1"/>
  <c r="E477" i="3"/>
  <c r="H477" i="3" s="1"/>
  <c r="E476" i="3"/>
  <c r="H476" i="3"/>
  <c r="F475" i="3"/>
  <c r="E475" i="3"/>
  <c r="H475" i="3"/>
  <c r="E474" i="3"/>
  <c r="H474" i="3"/>
  <c r="E473" i="3"/>
  <c r="H473" i="3" s="1"/>
  <c r="E472" i="3"/>
  <c r="H472" i="3" s="1"/>
  <c r="E471" i="3"/>
  <c r="H471" i="3"/>
  <c r="E470" i="3"/>
  <c r="H470" i="3"/>
  <c r="E469" i="3"/>
  <c r="H469" i="3" s="1"/>
  <c r="E468" i="3"/>
  <c r="H468" i="3" s="1"/>
  <c r="F467" i="3"/>
  <c r="E467" i="3"/>
  <c r="H467" i="3" s="1"/>
  <c r="E466" i="3"/>
  <c r="H466" i="3"/>
  <c r="E465" i="3"/>
  <c r="H465" i="3"/>
  <c r="E464" i="3"/>
  <c r="H464" i="3"/>
  <c r="E463" i="3"/>
  <c r="H463" i="3" s="1"/>
  <c r="E462" i="3"/>
  <c r="H462" i="3" s="1"/>
  <c r="E461" i="3"/>
  <c r="H461" i="3"/>
  <c r="E460" i="3"/>
  <c r="H460" i="3"/>
  <c r="E459" i="3"/>
  <c r="H459" i="3" s="1"/>
  <c r="E458" i="3"/>
  <c r="H458" i="3"/>
  <c r="E457" i="3"/>
  <c r="H457" i="3"/>
  <c r="E456" i="3"/>
  <c r="H456" i="3"/>
  <c r="E455" i="3"/>
  <c r="H455" i="3" s="1"/>
  <c r="G451" i="3"/>
  <c r="G61" i="3"/>
  <c r="G79" i="3"/>
  <c r="G880" i="3" s="1"/>
  <c r="G100" i="3"/>
  <c r="G107" i="3"/>
  <c r="G124" i="3"/>
  <c r="G276" i="3"/>
  <c r="G291" i="3"/>
  <c r="G299" i="3"/>
  <c r="G305" i="3"/>
  <c r="G357" i="3"/>
  <c r="G367" i="3"/>
  <c r="F451" i="3"/>
  <c r="D451" i="3"/>
  <c r="C451" i="3"/>
  <c r="C61" i="3"/>
  <c r="C79" i="3"/>
  <c r="C100" i="3"/>
  <c r="C107" i="3"/>
  <c r="C124" i="3"/>
  <c r="C276" i="3"/>
  <c r="C291" i="3"/>
  <c r="C299" i="3"/>
  <c r="C305" i="3"/>
  <c r="C357" i="3"/>
  <c r="C367" i="3"/>
  <c r="D61" i="3"/>
  <c r="D100" i="3"/>
  <c r="D107" i="3"/>
  <c r="D124" i="3"/>
  <c r="D276" i="3"/>
  <c r="D291" i="3"/>
  <c r="D299" i="3"/>
  <c r="D305" i="3"/>
  <c r="D357" i="3"/>
  <c r="D367" i="3"/>
  <c r="E450" i="3"/>
  <c r="H450" i="3"/>
  <c r="E449" i="3"/>
  <c r="H449" i="3" s="1"/>
  <c r="E448" i="3"/>
  <c r="H448" i="3" s="1"/>
  <c r="E447" i="3"/>
  <c r="H447" i="3"/>
  <c r="E446" i="3"/>
  <c r="H446" i="3"/>
  <c r="E445" i="3"/>
  <c r="H445" i="3" s="1"/>
  <c r="E444" i="3"/>
  <c r="H444" i="3" s="1"/>
  <c r="E443" i="3"/>
  <c r="H443" i="3"/>
  <c r="E442" i="3"/>
  <c r="H442" i="3"/>
  <c r="E441" i="3"/>
  <c r="H441" i="3" s="1"/>
  <c r="E440" i="3"/>
  <c r="H440" i="3" s="1"/>
  <c r="E439" i="3"/>
  <c r="H439" i="3"/>
  <c r="E438" i="3"/>
  <c r="H438" i="3"/>
  <c r="E437" i="3"/>
  <c r="H437" i="3" s="1"/>
  <c r="E436" i="3"/>
  <c r="H436" i="3" s="1"/>
  <c r="E435" i="3"/>
  <c r="H435" i="3"/>
  <c r="E434" i="3"/>
  <c r="H434" i="3"/>
  <c r="E433" i="3"/>
  <c r="H433" i="3" s="1"/>
  <c r="E432" i="3"/>
  <c r="H432" i="3" s="1"/>
  <c r="E431" i="3"/>
  <c r="H431" i="3"/>
  <c r="E430" i="3"/>
  <c r="E371" i="3"/>
  <c r="H371" i="3" s="1"/>
  <c r="E372" i="3"/>
  <c r="H372" i="3" s="1"/>
  <c r="E373" i="3"/>
  <c r="E374" i="3"/>
  <c r="E375" i="3"/>
  <c r="E376" i="3"/>
  <c r="E377" i="3"/>
  <c r="E378" i="3"/>
  <c r="E379" i="3"/>
  <c r="H379" i="3" s="1"/>
  <c r="E380" i="3"/>
  <c r="H380" i="3" s="1"/>
  <c r="E381" i="3"/>
  <c r="E382" i="3"/>
  <c r="H382" i="3" s="1"/>
  <c r="E383" i="3"/>
  <c r="E384" i="3"/>
  <c r="E385" i="3"/>
  <c r="H385" i="3" s="1"/>
  <c r="E386" i="3"/>
  <c r="E387" i="3"/>
  <c r="H387" i="3" s="1"/>
  <c r="E388" i="3"/>
  <c r="H388" i="3" s="1"/>
  <c r="E389" i="3"/>
  <c r="E390" i="3"/>
  <c r="H390" i="3" s="1"/>
  <c r="E391" i="3"/>
  <c r="E392" i="3"/>
  <c r="E393" i="3"/>
  <c r="E394" i="3"/>
  <c r="E395" i="3"/>
  <c r="E396" i="3"/>
  <c r="H396" i="3" s="1"/>
  <c r="E397" i="3"/>
  <c r="E398" i="3"/>
  <c r="H398" i="3" s="1"/>
  <c r="E399" i="3"/>
  <c r="E400" i="3"/>
  <c r="E401" i="3"/>
  <c r="E402" i="3"/>
  <c r="E403" i="3"/>
  <c r="H403" i="3" s="1"/>
  <c r="E404" i="3"/>
  <c r="H404" i="3" s="1"/>
  <c r="E405" i="3"/>
  <c r="E406" i="3"/>
  <c r="H406" i="3" s="1"/>
  <c r="E407" i="3"/>
  <c r="E408" i="3"/>
  <c r="E409" i="3"/>
  <c r="H409" i="3" s="1"/>
  <c r="E410" i="3"/>
  <c r="E411" i="3"/>
  <c r="H411" i="3" s="1"/>
  <c r="E412" i="3"/>
  <c r="H412" i="3" s="1"/>
  <c r="E413" i="3"/>
  <c r="E414" i="3"/>
  <c r="H414" i="3" s="1"/>
  <c r="E415" i="3"/>
  <c r="E416" i="3"/>
  <c r="E417" i="3"/>
  <c r="E418" i="3"/>
  <c r="E419" i="3"/>
  <c r="E420" i="3"/>
  <c r="H420" i="3" s="1"/>
  <c r="E421" i="3"/>
  <c r="E422" i="3"/>
  <c r="H422" i="3" s="1"/>
  <c r="E423" i="3"/>
  <c r="H423" i="3" s="1"/>
  <c r="E424" i="3"/>
  <c r="E425" i="3"/>
  <c r="H425" i="3" s="1"/>
  <c r="E426" i="3"/>
  <c r="E427" i="3"/>
  <c r="H427" i="3" s="1"/>
  <c r="E428" i="3"/>
  <c r="H428" i="3" s="1"/>
  <c r="E429" i="3"/>
  <c r="E451" i="3"/>
  <c r="H429" i="3"/>
  <c r="H426" i="3"/>
  <c r="H424" i="3"/>
  <c r="H421" i="3"/>
  <c r="H419" i="3"/>
  <c r="H418" i="3"/>
  <c r="H417" i="3"/>
  <c r="H416" i="3"/>
  <c r="H415" i="3"/>
  <c r="H413" i="3"/>
  <c r="H410" i="3"/>
  <c r="H408" i="3"/>
  <c r="H407" i="3"/>
  <c r="H405" i="3"/>
  <c r="H402" i="3"/>
  <c r="H401" i="3"/>
  <c r="H400" i="3"/>
  <c r="H399" i="3"/>
  <c r="H397" i="3"/>
  <c r="H395" i="3"/>
  <c r="H394" i="3"/>
  <c r="H393" i="3"/>
  <c r="H392" i="3"/>
  <c r="H391" i="3"/>
  <c r="H389" i="3"/>
  <c r="H386" i="3"/>
  <c r="H384" i="3"/>
  <c r="H383" i="3"/>
  <c r="H381" i="3"/>
  <c r="H378" i="3"/>
  <c r="H377" i="3"/>
  <c r="H376" i="3"/>
  <c r="H375" i="3"/>
  <c r="H374" i="3"/>
  <c r="H373" i="3"/>
  <c r="F367" i="3"/>
  <c r="E366" i="3"/>
  <c r="H366" i="3"/>
  <c r="E365" i="3"/>
  <c r="H365" i="3"/>
  <c r="E364" i="3"/>
  <c r="H364" i="3"/>
  <c r="E363" i="3"/>
  <c r="H363" i="3" s="1"/>
  <c r="E362" i="3"/>
  <c r="H362" i="3" s="1"/>
  <c r="H367" i="3" s="1"/>
  <c r="E361" i="3"/>
  <c r="H361" i="3"/>
  <c r="F357" i="3"/>
  <c r="E356" i="3"/>
  <c r="H356" i="3" s="1"/>
  <c r="E355" i="3"/>
  <c r="H355" i="3" s="1"/>
  <c r="E354" i="3"/>
  <c r="H354" i="3"/>
  <c r="E353" i="3"/>
  <c r="H353" i="3"/>
  <c r="E352" i="3"/>
  <c r="H352" i="3" s="1"/>
  <c r="E351" i="3"/>
  <c r="H351" i="3"/>
  <c r="E350" i="3"/>
  <c r="H350" i="3"/>
  <c r="E349" i="3"/>
  <c r="H349" i="3"/>
  <c r="E348" i="3"/>
  <c r="H348" i="3" s="1"/>
  <c r="E347" i="3"/>
  <c r="H347" i="3" s="1"/>
  <c r="E346" i="3"/>
  <c r="H346" i="3"/>
  <c r="E345" i="3"/>
  <c r="H345" i="3"/>
  <c r="E344" i="3"/>
  <c r="H344" i="3" s="1"/>
  <c r="E343" i="3"/>
  <c r="H343" i="3"/>
  <c r="E342" i="3"/>
  <c r="H342" i="3"/>
  <c r="E341" i="3"/>
  <c r="H341" i="3"/>
  <c r="E340" i="3"/>
  <c r="H340" i="3" s="1"/>
  <c r="E339" i="3"/>
  <c r="H339" i="3"/>
  <c r="E338" i="3"/>
  <c r="H338" i="3"/>
  <c r="E337" i="3"/>
  <c r="H337" i="3"/>
  <c r="E336" i="3"/>
  <c r="H336" i="3" s="1"/>
  <c r="E335" i="3"/>
  <c r="H335" i="3" s="1"/>
  <c r="E334" i="3"/>
  <c r="H334" i="3"/>
  <c r="E333" i="3"/>
  <c r="H333" i="3"/>
  <c r="E332" i="3"/>
  <c r="H332" i="3" s="1"/>
  <c r="E331" i="3"/>
  <c r="H331" i="3"/>
  <c r="E330" i="3"/>
  <c r="H330" i="3"/>
  <c r="E329" i="3"/>
  <c r="E309" i="3"/>
  <c r="E310" i="3"/>
  <c r="H310" i="3" s="1"/>
  <c r="E311" i="3"/>
  <c r="E312" i="3"/>
  <c r="H312" i="3" s="1"/>
  <c r="E313" i="3"/>
  <c r="E357" i="3" s="1"/>
  <c r="E314" i="3"/>
  <c r="E315" i="3"/>
  <c r="H315" i="3" s="1"/>
  <c r="E316" i="3"/>
  <c r="E317" i="3"/>
  <c r="E318" i="3"/>
  <c r="H318" i="3" s="1"/>
  <c r="E319" i="3"/>
  <c r="E320" i="3"/>
  <c r="H320" i="3" s="1"/>
  <c r="E321" i="3"/>
  <c r="H321" i="3" s="1"/>
  <c r="E322" i="3"/>
  <c r="E323" i="3"/>
  <c r="H323" i="3" s="1"/>
  <c r="E324" i="3"/>
  <c r="E325" i="3"/>
  <c r="E326" i="3"/>
  <c r="H326" i="3" s="1"/>
  <c r="E327" i="3"/>
  <c r="E328" i="3"/>
  <c r="H328" i="3" s="1"/>
  <c r="H327" i="3"/>
  <c r="H325" i="3"/>
  <c r="H324" i="3"/>
  <c r="H322" i="3"/>
  <c r="H319" i="3"/>
  <c r="H317" i="3"/>
  <c r="H316" i="3"/>
  <c r="H314" i="3"/>
  <c r="H311" i="3"/>
  <c r="H309" i="3"/>
  <c r="F305" i="3"/>
  <c r="E304" i="3"/>
  <c r="H304" i="3"/>
  <c r="E303" i="3"/>
  <c r="H303" i="3" s="1"/>
  <c r="H305" i="3" s="1"/>
  <c r="F299" i="3"/>
  <c r="H297" i="3"/>
  <c r="H296" i="3"/>
  <c r="F291" i="3"/>
  <c r="E290" i="3"/>
  <c r="H290" i="3" s="1"/>
  <c r="E289" i="3"/>
  <c r="H289" i="3" s="1"/>
  <c r="E288" i="3"/>
  <c r="H288" i="3"/>
  <c r="E287" i="3"/>
  <c r="H287" i="3"/>
  <c r="E286" i="3"/>
  <c r="H286" i="3" s="1"/>
  <c r="H291" i="3" s="1"/>
  <c r="E285" i="3"/>
  <c r="E280" i="3"/>
  <c r="H280" i="3"/>
  <c r="F276" i="3"/>
  <c r="E275" i="3"/>
  <c r="H275" i="3"/>
  <c r="E274" i="3"/>
  <c r="H274" i="3" s="1"/>
  <c r="E273" i="3"/>
  <c r="H273" i="3" s="1"/>
  <c r="E272" i="3"/>
  <c r="H272" i="3"/>
  <c r="E271" i="3"/>
  <c r="H271" i="3"/>
  <c r="E270" i="3"/>
  <c r="H270" i="3" s="1"/>
  <c r="E269" i="3"/>
  <c r="H269" i="3" s="1"/>
  <c r="E268" i="3"/>
  <c r="H268" i="3"/>
  <c r="E267" i="3"/>
  <c r="H267" i="3"/>
  <c r="E266" i="3"/>
  <c r="H266" i="3" s="1"/>
  <c r="E265" i="3"/>
  <c r="H265" i="3" s="1"/>
  <c r="E264" i="3"/>
  <c r="H264" i="3"/>
  <c r="E263" i="3"/>
  <c r="H263" i="3"/>
  <c r="E262" i="3"/>
  <c r="H262" i="3" s="1"/>
  <c r="E261" i="3"/>
  <c r="H261" i="3" s="1"/>
  <c r="E260" i="3"/>
  <c r="H260" i="3"/>
  <c r="E259" i="3"/>
  <c r="H259" i="3"/>
  <c r="E258" i="3"/>
  <c r="H258" i="3" s="1"/>
  <c r="E257" i="3"/>
  <c r="H257" i="3" s="1"/>
  <c r="E256" i="3"/>
  <c r="H256" i="3"/>
  <c r="E255" i="3"/>
  <c r="H255" i="3"/>
  <c r="E254" i="3"/>
  <c r="H254" i="3" s="1"/>
  <c r="E253" i="3"/>
  <c r="H253" i="3" s="1"/>
  <c r="E252" i="3"/>
  <c r="H252" i="3"/>
  <c r="E251" i="3"/>
  <c r="H251" i="3"/>
  <c r="E250" i="3"/>
  <c r="H250" i="3" s="1"/>
  <c r="E249" i="3"/>
  <c r="H249" i="3" s="1"/>
  <c r="E248" i="3"/>
  <c r="H248" i="3"/>
  <c r="E247" i="3"/>
  <c r="H247" i="3"/>
  <c r="E246" i="3"/>
  <c r="H246" i="3" s="1"/>
  <c r="E245" i="3"/>
  <c r="H245" i="3" s="1"/>
  <c r="E244" i="3"/>
  <c r="H244" i="3"/>
  <c r="E243" i="3"/>
  <c r="H243" i="3"/>
  <c r="E242" i="3"/>
  <c r="H242" i="3" s="1"/>
  <c r="E241" i="3"/>
  <c r="H241" i="3" s="1"/>
  <c r="E240" i="3"/>
  <c r="H240" i="3"/>
  <c r="E239" i="3"/>
  <c r="H239" i="3"/>
  <c r="E238" i="3"/>
  <c r="H238" i="3" s="1"/>
  <c r="E237" i="3"/>
  <c r="H237" i="3" s="1"/>
  <c r="E236" i="3"/>
  <c r="H236" i="3"/>
  <c r="E235" i="3"/>
  <c r="H235" i="3"/>
  <c r="E234" i="3"/>
  <c r="H234" i="3" s="1"/>
  <c r="E233" i="3"/>
  <c r="H233" i="3" s="1"/>
  <c r="E232" i="3"/>
  <c r="H232" i="3"/>
  <c r="E231" i="3"/>
  <c r="H231" i="3"/>
  <c r="E230" i="3"/>
  <c r="H230" i="3" s="1"/>
  <c r="E229" i="3"/>
  <c r="H229" i="3" s="1"/>
  <c r="E228" i="3"/>
  <c r="H228" i="3"/>
  <c r="E227" i="3"/>
  <c r="H227" i="3"/>
  <c r="E226" i="3"/>
  <c r="H226" i="3" s="1"/>
  <c r="E225" i="3"/>
  <c r="H225" i="3" s="1"/>
  <c r="E224" i="3"/>
  <c r="H224" i="3"/>
  <c r="E223" i="3"/>
  <c r="H223" i="3"/>
  <c r="E222" i="3"/>
  <c r="H222" i="3" s="1"/>
  <c r="E221" i="3"/>
  <c r="H221" i="3" s="1"/>
  <c r="E220" i="3"/>
  <c r="H220" i="3"/>
  <c r="E219" i="3"/>
  <c r="H219" i="3"/>
  <c r="E218" i="3"/>
  <c r="H218" i="3" s="1"/>
  <c r="E217" i="3"/>
  <c r="H217" i="3" s="1"/>
  <c r="E216" i="3"/>
  <c r="H216" i="3"/>
  <c r="E215" i="3"/>
  <c r="H215" i="3"/>
  <c r="E214" i="3"/>
  <c r="H214" i="3" s="1"/>
  <c r="E213" i="3"/>
  <c r="H213" i="3" s="1"/>
  <c r="E212" i="3"/>
  <c r="H212" i="3"/>
  <c r="E211" i="3"/>
  <c r="H211" i="3"/>
  <c r="E210" i="3"/>
  <c r="H210" i="3" s="1"/>
  <c r="E209" i="3"/>
  <c r="H209" i="3" s="1"/>
  <c r="E208" i="3"/>
  <c r="H208" i="3"/>
  <c r="E207" i="3"/>
  <c r="H207" i="3"/>
  <c r="E206" i="3"/>
  <c r="H206" i="3" s="1"/>
  <c r="E205" i="3"/>
  <c r="H205" i="3" s="1"/>
  <c r="E204" i="3"/>
  <c r="H204" i="3"/>
  <c r="E203" i="3"/>
  <c r="H203" i="3"/>
  <c r="E202" i="3"/>
  <c r="H202" i="3" s="1"/>
  <c r="E201" i="3"/>
  <c r="H201" i="3" s="1"/>
  <c r="E200" i="3"/>
  <c r="H200" i="3"/>
  <c r="E199" i="3"/>
  <c r="H199" i="3"/>
  <c r="E198" i="3"/>
  <c r="H198" i="3" s="1"/>
  <c r="E197" i="3"/>
  <c r="H197" i="3" s="1"/>
  <c r="E196" i="3"/>
  <c r="H196" i="3"/>
  <c r="E195" i="3"/>
  <c r="H195" i="3"/>
  <c r="E194" i="3"/>
  <c r="H194" i="3" s="1"/>
  <c r="E193" i="3"/>
  <c r="H193" i="3" s="1"/>
  <c r="E192" i="3"/>
  <c r="H192" i="3"/>
  <c r="E191" i="3"/>
  <c r="H191" i="3"/>
  <c r="E190" i="3"/>
  <c r="H190" i="3" s="1"/>
  <c r="E189" i="3"/>
  <c r="H189" i="3" s="1"/>
  <c r="E188" i="3"/>
  <c r="H188" i="3"/>
  <c r="E187" i="3"/>
  <c r="H187" i="3"/>
  <c r="E186" i="3"/>
  <c r="H186" i="3" s="1"/>
  <c r="E185" i="3"/>
  <c r="H185" i="3" s="1"/>
  <c r="E184" i="3"/>
  <c r="H184" i="3"/>
  <c r="E183" i="3"/>
  <c r="H183" i="3"/>
  <c r="E182" i="3"/>
  <c r="H182" i="3" s="1"/>
  <c r="E181" i="3"/>
  <c r="H181" i="3" s="1"/>
  <c r="E180" i="3"/>
  <c r="H180" i="3"/>
  <c r="E179" i="3"/>
  <c r="H179" i="3"/>
  <c r="E178" i="3"/>
  <c r="H178" i="3" s="1"/>
  <c r="E177" i="3"/>
  <c r="H177" i="3" s="1"/>
  <c r="E176" i="3"/>
  <c r="H176" i="3"/>
  <c r="E175" i="3"/>
  <c r="H175" i="3"/>
  <c r="E174" i="3"/>
  <c r="H174" i="3" s="1"/>
  <c r="E173" i="3"/>
  <c r="H173" i="3" s="1"/>
  <c r="E172" i="3"/>
  <c r="H172" i="3"/>
  <c r="E171" i="3"/>
  <c r="H171" i="3"/>
  <c r="E170" i="3"/>
  <c r="H170" i="3" s="1"/>
  <c r="E169" i="3"/>
  <c r="H169" i="3" s="1"/>
  <c r="E168" i="3"/>
  <c r="H168" i="3" s="1"/>
  <c r="E167" i="3"/>
  <c r="H167" i="3"/>
  <c r="E166" i="3"/>
  <c r="H166" i="3" s="1"/>
  <c r="E165" i="3"/>
  <c r="H165" i="3" s="1"/>
  <c r="E164" i="3"/>
  <c r="H164" i="3"/>
  <c r="E163" i="3"/>
  <c r="H163" i="3"/>
  <c r="E162" i="3"/>
  <c r="H162" i="3" s="1"/>
  <c r="E161" i="3"/>
  <c r="H161" i="3" s="1"/>
  <c r="E160" i="3"/>
  <c r="H160" i="3"/>
  <c r="E159" i="3"/>
  <c r="H159" i="3"/>
  <c r="E158" i="3"/>
  <c r="H158" i="3" s="1"/>
  <c r="E157" i="3"/>
  <c r="H157" i="3" s="1"/>
  <c r="E156" i="3"/>
  <c r="H156" i="3"/>
  <c r="E155" i="3"/>
  <c r="H155" i="3"/>
  <c r="E154" i="3"/>
  <c r="H154" i="3" s="1"/>
  <c r="E153" i="3"/>
  <c r="H153" i="3" s="1"/>
  <c r="E152" i="3"/>
  <c r="H152" i="3" s="1"/>
  <c r="E151" i="3"/>
  <c r="H151" i="3"/>
  <c r="E150" i="3"/>
  <c r="H150" i="3" s="1"/>
  <c r="E149" i="3"/>
  <c r="H149" i="3" s="1"/>
  <c r="E148" i="3"/>
  <c r="H148" i="3"/>
  <c r="E147" i="3"/>
  <c r="H147" i="3"/>
  <c r="E146" i="3"/>
  <c r="H146" i="3" s="1"/>
  <c r="E145" i="3"/>
  <c r="H145" i="3" s="1"/>
  <c r="E144" i="3"/>
  <c r="H144" i="3" s="1"/>
  <c r="E143" i="3"/>
  <c r="H143" i="3"/>
  <c r="E142" i="3"/>
  <c r="H142" i="3" s="1"/>
  <c r="E141" i="3"/>
  <c r="H141" i="3"/>
  <c r="E140" i="3"/>
  <c r="H140" i="3"/>
  <c r="E139" i="3"/>
  <c r="H139" i="3"/>
  <c r="E138" i="3"/>
  <c r="H138" i="3" s="1"/>
  <c r="E137" i="3"/>
  <c r="H137" i="3"/>
  <c r="E136" i="3"/>
  <c r="H136" i="3" s="1"/>
  <c r="E135" i="3"/>
  <c r="H135" i="3"/>
  <c r="E134" i="3"/>
  <c r="H134" i="3" s="1"/>
  <c r="E133" i="3"/>
  <c r="H133" i="3" s="1"/>
  <c r="H276" i="3" s="1"/>
  <c r="E132" i="3"/>
  <c r="H132" i="3"/>
  <c r="E131" i="3"/>
  <c r="H131" i="3"/>
  <c r="E130" i="3"/>
  <c r="H130" i="3" s="1"/>
  <c r="E129" i="3"/>
  <c r="E276" i="3" s="1"/>
  <c r="H129" i="3"/>
  <c r="E128" i="3"/>
  <c r="H128" i="3"/>
  <c r="F124" i="3"/>
  <c r="E123" i="3"/>
  <c r="H123" i="3"/>
  <c r="E122" i="3"/>
  <c r="H122" i="3"/>
  <c r="E121" i="3"/>
  <c r="H121" i="3" s="1"/>
  <c r="E120" i="3"/>
  <c r="H120" i="3" s="1"/>
  <c r="E119" i="3"/>
  <c r="H119" i="3" s="1"/>
  <c r="E118" i="3"/>
  <c r="H118" i="3"/>
  <c r="E117" i="3"/>
  <c r="H117" i="3"/>
  <c r="E116" i="3"/>
  <c r="H116" i="3" s="1"/>
  <c r="E115" i="3"/>
  <c r="H115" i="3"/>
  <c r="E114" i="3"/>
  <c r="H114" i="3"/>
  <c r="E111" i="3"/>
  <c r="E124" i="3" s="1"/>
  <c r="H111" i="3"/>
  <c r="E112" i="3"/>
  <c r="H112" i="3" s="1"/>
  <c r="E113" i="3"/>
  <c r="H113" i="3"/>
  <c r="F107" i="3"/>
  <c r="E106" i="3"/>
  <c r="H106" i="3"/>
  <c r="E105" i="3"/>
  <c r="H105" i="3" s="1"/>
  <c r="E104" i="3"/>
  <c r="E107" i="3" s="1"/>
  <c r="H104" i="3"/>
  <c r="H107" i="3" s="1"/>
  <c r="F100" i="3"/>
  <c r="H99" i="3"/>
  <c r="E98" i="3"/>
  <c r="H98" i="3" s="1"/>
  <c r="E97" i="3"/>
  <c r="H97" i="3"/>
  <c r="E96" i="3"/>
  <c r="H96" i="3"/>
  <c r="E95" i="3"/>
  <c r="H95" i="3"/>
  <c r="E94" i="3"/>
  <c r="H94" i="3" s="1"/>
  <c r="E93" i="3"/>
  <c r="H93" i="3"/>
  <c r="E92" i="3"/>
  <c r="H92" i="3"/>
  <c r="E91" i="3"/>
  <c r="H91" i="3"/>
  <c r="E90" i="3"/>
  <c r="H90" i="3" s="1"/>
  <c r="E89" i="3"/>
  <c r="H89" i="3"/>
  <c r="E88" i="3"/>
  <c r="H88" i="3"/>
  <c r="E87" i="3"/>
  <c r="H87" i="3"/>
  <c r="E86" i="3"/>
  <c r="H86" i="3" s="1"/>
  <c r="E85" i="3"/>
  <c r="H85" i="3"/>
  <c r="E84" i="3"/>
  <c r="E100" i="3" s="1"/>
  <c r="H84" i="3"/>
  <c r="E83" i="3"/>
  <c r="H83" i="3"/>
  <c r="H100" i="3" s="1"/>
  <c r="F79" i="3"/>
  <c r="E78" i="3"/>
  <c r="E77" i="3"/>
  <c r="E76" i="3"/>
  <c r="H76" i="3" s="1"/>
  <c r="H79" i="3" s="1"/>
  <c r="E65" i="3"/>
  <c r="E66" i="3"/>
  <c r="E79" i="3" s="1"/>
  <c r="E67" i="3"/>
  <c r="E68" i="3"/>
  <c r="E69" i="3"/>
  <c r="E70" i="3"/>
  <c r="E71" i="3"/>
  <c r="E72" i="3"/>
  <c r="E73" i="3"/>
  <c r="E74" i="3"/>
  <c r="E75" i="3"/>
  <c r="F61" i="3"/>
  <c r="F880" i="3" s="1"/>
  <c r="E60" i="3"/>
  <c r="H60" i="3" s="1"/>
  <c r="E59" i="3"/>
  <c r="H59" i="3" s="1"/>
  <c r="E58" i="3"/>
  <c r="H58" i="3"/>
  <c r="E57" i="3"/>
  <c r="H57" i="3"/>
  <c r="E56" i="3"/>
  <c r="H56" i="3" s="1"/>
  <c r="E55" i="3"/>
  <c r="H55" i="3"/>
  <c r="E54" i="3"/>
  <c r="H54" i="3"/>
  <c r="E53" i="3"/>
  <c r="H53" i="3" s="1"/>
  <c r="E52" i="3"/>
  <c r="H52" i="3" s="1"/>
  <c r="E51" i="3"/>
  <c r="H51" i="3" s="1"/>
  <c r="E50" i="3"/>
  <c r="H50" i="3" s="1"/>
  <c r="E49" i="3"/>
  <c r="H49" i="3"/>
  <c r="E48" i="3"/>
  <c r="H48" i="3" s="1"/>
  <c r="E47" i="3"/>
  <c r="H47" i="3"/>
  <c r="E46" i="3"/>
  <c r="H46" i="3"/>
  <c r="E45" i="3"/>
  <c r="H45" i="3"/>
  <c r="E44" i="3"/>
  <c r="H44" i="3" s="1"/>
  <c r="E43" i="3"/>
  <c r="H43" i="3"/>
  <c r="E42" i="3"/>
  <c r="H42" i="3"/>
  <c r="E41" i="3"/>
  <c r="H41" i="3"/>
  <c r="E40" i="3"/>
  <c r="H40" i="3" s="1"/>
  <c r="E39" i="3"/>
  <c r="H39" i="3"/>
  <c r="E38" i="3"/>
  <c r="H38" i="3"/>
  <c r="E37" i="3"/>
  <c r="H37" i="3"/>
  <c r="E36" i="3"/>
  <c r="H36" i="3" s="1"/>
  <c r="E35" i="3"/>
  <c r="H35" i="3"/>
  <c r="E34" i="3"/>
  <c r="H34" i="3"/>
  <c r="E33" i="3"/>
  <c r="H33" i="3"/>
  <c r="E32" i="3"/>
  <c r="H32" i="3" s="1"/>
  <c r="E31" i="3"/>
  <c r="H31" i="3"/>
  <c r="E30" i="3"/>
  <c r="H30" i="3"/>
  <c r="E29" i="3"/>
  <c r="H29" i="3"/>
  <c r="E28" i="3"/>
  <c r="H28" i="3" s="1"/>
  <c r="E27" i="3"/>
  <c r="H27" i="3"/>
  <c r="E26" i="3"/>
  <c r="H26" i="3"/>
  <c r="E25" i="3"/>
  <c r="H25" i="3"/>
  <c r="E24" i="3"/>
  <c r="H24" i="3" s="1"/>
  <c r="E23" i="3"/>
  <c r="H23" i="3"/>
  <c r="E22" i="3"/>
  <c r="H22" i="3"/>
  <c r="E21" i="3"/>
  <c r="H21" i="3"/>
  <c r="E20" i="3"/>
  <c r="H20" i="3" s="1"/>
  <c r="E19" i="3"/>
  <c r="H19" i="3"/>
  <c r="E18" i="3"/>
  <c r="H18" i="3"/>
  <c r="E17" i="3"/>
  <c r="H17" i="3"/>
  <c r="E16" i="3"/>
  <c r="H16" i="3" s="1"/>
  <c r="E15" i="3"/>
  <c r="H15" i="3"/>
  <c r="E14" i="3"/>
  <c r="H14" i="3"/>
  <c r="E13" i="3"/>
  <c r="H13" i="3"/>
  <c r="E12" i="3"/>
  <c r="H12" i="3" s="1"/>
  <c r="E11" i="3"/>
  <c r="H11" i="3"/>
  <c r="E10" i="3"/>
  <c r="H10" i="3"/>
  <c r="E9" i="3"/>
  <c r="H9" i="3"/>
  <c r="E8" i="3"/>
  <c r="E61" i="3" s="1"/>
  <c r="H528" i="3"/>
  <c r="H557" i="3"/>
  <c r="H570" i="3"/>
  <c r="H571" i="3" s="1"/>
  <c r="E552" i="3"/>
  <c r="H646" i="3"/>
  <c r="H744" i="3"/>
  <c r="H755" i="3" s="1"/>
  <c r="E755" i="3"/>
  <c r="H285" i="3"/>
  <c r="H552" i="3"/>
  <c r="H649" i="3"/>
  <c r="H623" i="3"/>
  <c r="H655" i="3"/>
  <c r="H329" i="3"/>
  <c r="H430" i="3"/>
  <c r="H539" i="3" l="1"/>
  <c r="H669" i="3"/>
  <c r="H451" i="3"/>
  <c r="H824" i="3"/>
  <c r="H728" i="3"/>
  <c r="H637" i="3"/>
  <c r="E728" i="3"/>
  <c r="E637" i="3"/>
  <c r="E291" i="3"/>
  <c r="E669" i="3"/>
  <c r="C880" i="3"/>
  <c r="H732" i="3"/>
  <c r="H738" i="3" s="1"/>
  <c r="H760" i="3"/>
  <c r="E299" i="3"/>
  <c r="H295" i="3"/>
  <c r="H299" i="3" s="1"/>
  <c r="E305" i="3"/>
  <c r="E649" i="3"/>
  <c r="H313" i="3"/>
  <c r="H357" i="3" s="1"/>
  <c r="H772" i="3"/>
  <c r="E824" i="3"/>
  <c r="H8" i="3"/>
  <c r="E367" i="3"/>
  <c r="E874" i="3"/>
  <c r="E539" i="3"/>
  <c r="H124" i="3"/>
  <c r="D880" i="3"/>
  <c r="E560" i="3"/>
  <c r="H880" i="3" l="1"/>
  <c r="H61" i="3"/>
  <c r="E880" i="3"/>
</calcChain>
</file>

<file path=xl/comments1.xml><?xml version="1.0" encoding="utf-8"?>
<comments xmlns="http://schemas.openxmlformats.org/spreadsheetml/2006/main">
  <authors>
    <author>Cortes, Katherine</author>
  </authors>
  <commentList>
    <comment ref="H79" authorId="0">
      <text>
        <r>
          <rPr>
            <b/>
            <sz val="9"/>
            <color indexed="81"/>
            <rFont val="Tahoma"/>
            <family val="2"/>
          </rPr>
          <t>Cortes, Katherine:</t>
        </r>
        <r>
          <rPr>
            <sz val="9"/>
            <color indexed="81"/>
            <rFont val="Tahoma"/>
            <family val="2"/>
          </rPr>
          <t xml:space="preserve">
formula fixed from transmittal</t>
        </r>
      </text>
    </comment>
    <comment ref="E281" authorId="0">
      <text>
        <r>
          <rPr>
            <b/>
            <sz val="9"/>
            <color indexed="81"/>
            <rFont val="Tahoma"/>
            <family val="2"/>
          </rPr>
          <t>Cortes, Katherine:</t>
        </r>
        <r>
          <rPr>
            <sz val="9"/>
            <color indexed="81"/>
            <rFont val="Tahoma"/>
            <family val="2"/>
          </rPr>
          <t xml:space="preserve">
not in orig transmittal</t>
        </r>
      </text>
    </comment>
    <comment ref="C634" authorId="0">
      <text>
        <r>
          <rPr>
            <b/>
            <sz val="9"/>
            <color indexed="81"/>
            <rFont val="Tahoma"/>
            <family val="2"/>
          </rPr>
          <t>Cortes, Katherine:</t>
        </r>
        <r>
          <rPr>
            <sz val="9"/>
            <color indexed="81"/>
            <rFont val="Tahoma"/>
            <family val="2"/>
          </rPr>
          <t xml:space="preserve">
reduces contingency from 20 to 15%</t>
        </r>
      </text>
    </comment>
    <comment ref="C636" authorId="0">
      <text>
        <r>
          <rPr>
            <b/>
            <sz val="9"/>
            <color indexed="81"/>
            <rFont val="Tahoma"/>
            <family val="2"/>
          </rPr>
          <t>Cortes, Katherine:</t>
        </r>
        <r>
          <rPr>
            <sz val="9"/>
            <color indexed="81"/>
            <rFont val="Tahoma"/>
            <family val="2"/>
          </rPr>
          <t xml:space="preserve">
reduces contingency to 10%</t>
        </r>
      </text>
    </comment>
    <comment ref="C641" authorId="0">
      <text>
        <r>
          <rPr>
            <b/>
            <sz val="9"/>
            <color indexed="81"/>
            <rFont val="Tahoma"/>
            <family val="2"/>
          </rPr>
          <t>Cortes, Katherine:</t>
        </r>
        <r>
          <rPr>
            <sz val="9"/>
            <color indexed="81"/>
            <rFont val="Tahoma"/>
            <family val="2"/>
          </rPr>
          <t xml:space="preserve">
per PSB Sid Bender 8/18</t>
        </r>
      </text>
    </comment>
    <comment ref="H641" authorId="0">
      <text>
        <r>
          <rPr>
            <b/>
            <sz val="9"/>
            <color indexed="81"/>
            <rFont val="Tahoma"/>
            <family val="2"/>
          </rPr>
          <t>Cortes, Katherine:</t>
        </r>
        <r>
          <rPr>
            <sz val="9"/>
            <color indexed="81"/>
            <rFont val="Tahoma"/>
            <family val="2"/>
          </rPr>
          <t xml:space="preserve">
correct in ord re-cap</t>
        </r>
      </text>
    </comment>
    <comment ref="B725" authorId="0">
      <text>
        <r>
          <rPr>
            <b/>
            <sz val="9"/>
            <color indexed="81"/>
            <rFont val="Tahoma"/>
            <family val="2"/>
          </rPr>
          <t>Cortes, Katherine:</t>
        </r>
        <r>
          <rPr>
            <sz val="9"/>
            <color indexed="81"/>
            <rFont val="Tahoma"/>
            <family val="2"/>
          </rPr>
          <t xml:space="preserve">
name change per Roads' request - short form needed to conform with EBS/PIC system?</t>
        </r>
      </text>
    </comment>
    <comment ref="B875" authorId="0">
      <text>
        <r>
          <rPr>
            <b/>
            <sz val="9"/>
            <color indexed="81"/>
            <rFont val="Tahoma"/>
            <family val="2"/>
          </rPr>
          <t>Cortes, Katherine:</t>
        </r>
        <r>
          <rPr>
            <sz val="9"/>
            <color indexed="81"/>
            <rFont val="Tahoma"/>
            <family val="2"/>
          </rPr>
          <t xml:space="preserve">
not in Attachment A as transmitted</t>
        </r>
      </text>
    </comment>
    <comment ref="B876" authorId="0">
      <text>
        <r>
          <rPr>
            <b/>
            <sz val="9"/>
            <color indexed="81"/>
            <rFont val="Tahoma"/>
            <family val="2"/>
          </rPr>
          <t>Cortes, Katherine:</t>
        </r>
        <r>
          <rPr>
            <sz val="9"/>
            <color indexed="81"/>
            <rFont val="Tahoma"/>
            <family val="2"/>
          </rPr>
          <t xml:space="preserve">
MOVE UP</t>
        </r>
      </text>
    </comment>
    <comment ref="A877" authorId="0">
      <text>
        <r>
          <rPr>
            <b/>
            <sz val="9"/>
            <color indexed="81"/>
            <rFont val="Tahoma"/>
            <family val="2"/>
          </rPr>
          <t>Cortes, Katherine:</t>
        </r>
        <r>
          <rPr>
            <sz val="9"/>
            <color indexed="81"/>
            <rFont val="Tahoma"/>
            <family val="2"/>
          </rPr>
          <t xml:space="preserve">
per Sid 8/12</t>
        </r>
      </text>
    </comment>
  </commentList>
</comments>
</file>

<file path=xl/sharedStrings.xml><?xml version="1.0" encoding="utf-8"?>
<sst xmlns="http://schemas.openxmlformats.org/spreadsheetml/2006/main" count="1757" uniqueCount="1517">
  <si>
    <t>Project Number</t>
  </si>
  <si>
    <t>Project Name</t>
  </si>
  <si>
    <t>FY17-18</t>
  </si>
  <si>
    <t>FY19-20</t>
  </si>
  <si>
    <t>Total Budget</t>
  </si>
  <si>
    <t>3151</t>
  </si>
  <si>
    <t>Conservation Futures Levy Subfund</t>
  </si>
  <si>
    <t>1047152</t>
  </si>
  <si>
    <r>
      <t xml:space="preserve">WLCF CFL PROGRAM SUPPORT
</t>
    </r>
    <r>
      <rPr>
        <b/>
        <sz val="10"/>
        <color indexed="8"/>
        <rFont val="Calibri"/>
        <family val="2"/>
      </rPr>
      <t>Standalone</t>
    </r>
  </si>
  <si>
    <t>1047155</t>
  </si>
  <si>
    <r>
      <t xml:space="preserve">WLCF SHADOW LAKE BDG
</t>
    </r>
    <r>
      <rPr>
        <b/>
        <sz val="10"/>
        <color indexed="8"/>
        <rFont val="Calibri"/>
        <family val="2"/>
      </rPr>
      <t>Standalone</t>
    </r>
  </si>
  <si>
    <t>1047186</t>
  </si>
  <si>
    <r>
      <t xml:space="preserve">WLCF TOLT RVR NATRL AREA
</t>
    </r>
    <r>
      <rPr>
        <b/>
        <sz val="10"/>
        <color indexed="8"/>
        <rFont val="Calibri"/>
        <family val="2"/>
      </rPr>
      <t>Standalone</t>
    </r>
  </si>
  <si>
    <t>1047196</t>
  </si>
  <si>
    <r>
      <t xml:space="preserve">WLCF COUG-SQUAK CORIDR ADD
</t>
    </r>
    <r>
      <rPr>
        <b/>
        <sz val="10"/>
        <color indexed="8"/>
        <rFont val="Calibri"/>
        <family val="2"/>
      </rPr>
      <t>Standalone</t>
    </r>
  </si>
  <si>
    <t>1047206</t>
  </si>
  <si>
    <r>
      <t xml:space="preserve">WLCF ISLND CNTR FOREST ACQ
</t>
    </r>
    <r>
      <rPr>
        <b/>
        <sz val="10"/>
        <color indexed="8"/>
        <rFont val="Calibri"/>
        <family val="2"/>
      </rPr>
      <t>Standalone</t>
    </r>
  </si>
  <si>
    <t>1047220</t>
  </si>
  <si>
    <r>
      <t xml:space="preserve">WLCF TDR PROGRAM SUPPORT
</t>
    </r>
    <r>
      <rPr>
        <b/>
        <sz val="10"/>
        <color indexed="8"/>
        <rFont val="Calibri"/>
        <family val="2"/>
      </rPr>
      <t>Standalone</t>
    </r>
  </si>
  <si>
    <t>1047226</t>
  </si>
  <si>
    <r>
      <t xml:space="preserve">WLCF SNO - SNO RVRFRNT RCH
</t>
    </r>
    <r>
      <rPr>
        <b/>
        <sz val="10"/>
        <color indexed="8"/>
        <rFont val="Calibri"/>
        <family val="2"/>
      </rPr>
      <t>Standalone</t>
    </r>
  </si>
  <si>
    <t>1047227</t>
  </si>
  <si>
    <r>
      <t xml:space="preserve">WLCF BEL-BELLEVUE GRNWY&amp;OS
</t>
    </r>
    <r>
      <rPr>
        <b/>
        <sz val="10"/>
        <color indexed="8"/>
        <rFont val="Calibri"/>
        <family val="2"/>
      </rPr>
      <t>Standalone</t>
    </r>
  </si>
  <si>
    <t>1047228</t>
  </si>
  <si>
    <r>
      <t xml:space="preserve">WLCF ISS-ISSAQUH CRK WTRWY
</t>
    </r>
    <r>
      <rPr>
        <b/>
        <sz val="10"/>
        <color indexed="8"/>
        <rFont val="Calibri"/>
        <family val="2"/>
      </rPr>
      <t>Standalone</t>
    </r>
  </si>
  <si>
    <t>1112176</t>
  </si>
  <si>
    <r>
      <t xml:space="preserve">WLCF BASS/BEAVER PLUM CREEK
</t>
    </r>
    <r>
      <rPr>
        <b/>
        <sz val="10"/>
        <color indexed="8"/>
        <rFont val="Calibri"/>
        <family val="2"/>
      </rPr>
      <t>Standalone</t>
    </r>
  </si>
  <si>
    <t>1116226</t>
  </si>
  <si>
    <r>
      <t xml:space="preserve">WLCF KC Mid Fork Snoq NA Add
</t>
    </r>
    <r>
      <rPr>
        <b/>
        <sz val="10"/>
        <color indexed="8"/>
        <rFont val="Calibri"/>
        <family val="2"/>
      </rPr>
      <t>Standalone</t>
    </r>
  </si>
  <si>
    <t>1116231</t>
  </si>
  <si>
    <r>
      <t xml:space="preserve">WLCF KC Bear Crk Waterways
</t>
    </r>
    <r>
      <rPr>
        <b/>
        <sz val="10"/>
        <color indexed="8"/>
        <rFont val="Calibri"/>
        <family val="2"/>
      </rPr>
      <t>Standalone</t>
    </r>
  </si>
  <si>
    <t>1116247</t>
  </si>
  <si>
    <r>
      <t xml:space="preserve">WLCF KC White River Forest
</t>
    </r>
    <r>
      <rPr>
        <b/>
        <sz val="10"/>
        <color indexed="8"/>
        <rFont val="Calibri"/>
        <family val="2"/>
      </rPr>
      <t>Standalone</t>
    </r>
  </si>
  <si>
    <t>1116248</t>
  </si>
  <si>
    <r>
      <t xml:space="preserve">WLCF KC Paradise Valley-Judd C
</t>
    </r>
    <r>
      <rPr>
        <b/>
        <sz val="10"/>
        <color indexed="8"/>
        <rFont val="Calibri"/>
        <family val="2"/>
      </rPr>
      <t>Standalone</t>
    </r>
  </si>
  <si>
    <t>1116253</t>
  </si>
  <si>
    <r>
      <t xml:space="preserve">WLFC SEA Morgan Junction Park
</t>
    </r>
    <r>
      <rPr>
        <b/>
        <sz val="10"/>
        <color indexed="8"/>
        <rFont val="Calibri"/>
        <family val="2"/>
      </rPr>
      <t>Standalone</t>
    </r>
  </si>
  <si>
    <t>1116259</t>
  </si>
  <si>
    <r>
      <t xml:space="preserve">WLCF SEA Kubota Garden Green A
</t>
    </r>
    <r>
      <rPr>
        <b/>
        <sz val="10"/>
        <color indexed="8"/>
        <rFont val="Calibri"/>
        <family val="2"/>
      </rPr>
      <t>Standalone</t>
    </r>
  </si>
  <si>
    <t>1116264</t>
  </si>
  <si>
    <r>
      <t xml:space="preserve">WLCF KC Master
</t>
    </r>
    <r>
      <rPr>
        <b/>
        <sz val="10"/>
        <color indexed="8"/>
        <rFont val="Calibri"/>
        <family val="2"/>
      </rPr>
      <t>Project with Subprojects</t>
    </r>
  </si>
  <si>
    <t>1122034</t>
  </si>
  <si>
    <r>
      <t xml:space="preserve">WLCF COV SOUTH COVINGTON PARK
</t>
    </r>
    <r>
      <rPr>
        <b/>
        <sz val="10"/>
        <color indexed="8"/>
        <rFont val="Calibri"/>
        <family val="2"/>
      </rPr>
      <t>Project with Subprojects</t>
    </r>
  </si>
  <si>
    <t>1122057</t>
  </si>
  <si>
    <r>
      <t xml:space="preserve">WLCF KC DAIRIES IN KING CO/TDR
</t>
    </r>
    <r>
      <rPr>
        <b/>
        <sz val="10"/>
        <color indexed="8"/>
        <rFont val="Calibri"/>
        <family val="2"/>
      </rPr>
      <t>Project with Subprojects</t>
    </r>
  </si>
  <si>
    <t>1122058</t>
  </si>
  <si>
    <r>
      <t xml:space="preserve">WLCF KC GRIFFIN CEEK NAT AREA
</t>
    </r>
    <r>
      <rPr>
        <b/>
        <sz val="10"/>
        <color indexed="8"/>
        <rFont val="Calibri"/>
        <family val="2"/>
      </rPr>
      <t>Project with Subprojects</t>
    </r>
  </si>
  <si>
    <t>1122061</t>
  </si>
  <si>
    <r>
      <t xml:space="preserve">WLCF KC ISSAQUAH CREEK CONSRV
</t>
    </r>
    <r>
      <rPr>
        <b/>
        <sz val="10"/>
        <color indexed="8"/>
        <rFont val="Calibri"/>
        <family val="2"/>
      </rPr>
      <t>Project with Subprojects</t>
    </r>
  </si>
  <si>
    <t>1123816</t>
  </si>
  <si>
    <r>
      <t xml:space="preserve">WLCF DUV DUVALL VILLAGE OS
</t>
    </r>
    <r>
      <rPr>
        <b/>
        <sz val="10"/>
        <color indexed="8"/>
        <rFont val="Calibri"/>
        <family val="2"/>
      </rPr>
      <t>Standalone</t>
    </r>
  </si>
  <si>
    <t>1123817</t>
  </si>
  <si>
    <r>
      <t xml:space="preserve">WLCF KNT HOLIDAY KENNEL
</t>
    </r>
    <r>
      <rPr>
        <b/>
        <sz val="10"/>
        <color indexed="8"/>
        <rFont val="Calibri"/>
        <family val="2"/>
      </rPr>
      <t>Standalone</t>
    </r>
  </si>
  <si>
    <t>1123818</t>
  </si>
  <si>
    <r>
      <t xml:space="preserve">WLCF NEW LAKE BOREN OPEN SPACE
</t>
    </r>
    <r>
      <rPr>
        <b/>
        <sz val="10"/>
        <color indexed="8"/>
        <rFont val="Calibri"/>
        <family val="2"/>
      </rPr>
      <t>Standalone</t>
    </r>
  </si>
  <si>
    <t>1123819</t>
  </si>
  <si>
    <r>
      <t xml:space="preserve">WLCF RTN MAY CREEK
</t>
    </r>
    <r>
      <rPr>
        <b/>
        <sz val="10"/>
        <color indexed="8"/>
        <rFont val="Calibri"/>
        <family val="2"/>
      </rPr>
      <t>Standalone</t>
    </r>
  </si>
  <si>
    <t>1123820</t>
  </si>
  <si>
    <r>
      <t xml:space="preserve">WLCF SHO PARAMOUNT PARK OS
</t>
    </r>
    <r>
      <rPr>
        <b/>
        <sz val="10"/>
        <color indexed="8"/>
        <rFont val="Calibri"/>
        <family val="2"/>
      </rPr>
      <t>Standalone</t>
    </r>
  </si>
  <si>
    <t>1123821</t>
  </si>
  <si>
    <r>
      <t xml:space="preserve">WLCF TUK CHINOOK WIND ACQ
</t>
    </r>
    <r>
      <rPr>
        <b/>
        <sz val="10"/>
        <color indexed="8"/>
        <rFont val="Calibri"/>
        <family val="2"/>
      </rPr>
      <t>Standalone</t>
    </r>
  </si>
  <si>
    <t>1123822</t>
  </si>
  <si>
    <r>
      <t xml:space="preserve">WLCF SEA DAKOTA PLACE PARK ADD
</t>
    </r>
    <r>
      <rPr>
        <b/>
        <sz val="10"/>
        <color indexed="8"/>
        <rFont val="Calibri"/>
        <family val="2"/>
      </rPr>
      <t>Standalone</t>
    </r>
  </si>
  <si>
    <t>1123823</t>
  </si>
  <si>
    <r>
      <t xml:space="preserve">WLCF SEA GREENWOOD PARK ADD
</t>
    </r>
    <r>
      <rPr>
        <b/>
        <sz val="10"/>
        <color indexed="8"/>
        <rFont val="Calibri"/>
        <family val="2"/>
      </rPr>
      <t>Standalone</t>
    </r>
  </si>
  <si>
    <t>1123824</t>
  </si>
  <si>
    <r>
      <t xml:space="preserve">WLCF SEA LA VILLA MEADOWS N A
</t>
    </r>
    <r>
      <rPr>
        <b/>
        <sz val="10"/>
        <color indexed="8"/>
        <rFont val="Calibri"/>
        <family val="2"/>
      </rPr>
      <t>Standalone</t>
    </r>
  </si>
  <si>
    <t>1123825</t>
  </si>
  <si>
    <r>
      <t xml:space="preserve">WLCF SEA ROOSEVELT URBAN PARK
</t>
    </r>
    <r>
      <rPr>
        <b/>
        <sz val="10"/>
        <color indexed="8"/>
        <rFont val="Calibri"/>
        <family val="2"/>
      </rPr>
      <t>Standalone</t>
    </r>
  </si>
  <si>
    <t>1123827</t>
  </si>
  <si>
    <r>
      <t xml:space="preserve">WLCF KC HOLLY FARM ACQ
</t>
    </r>
    <r>
      <rPr>
        <b/>
        <sz val="10"/>
        <color indexed="8"/>
        <rFont val="Calibri"/>
        <family val="2"/>
      </rPr>
      <t>Standalone</t>
    </r>
  </si>
  <si>
    <t>1123828</t>
  </si>
  <si>
    <r>
      <t xml:space="preserve">WLCF KC MITCHELL HILL FOR ADD
</t>
    </r>
    <r>
      <rPr>
        <b/>
        <sz val="10"/>
        <color indexed="8"/>
        <rFont val="Calibri"/>
        <family val="2"/>
      </rPr>
      <t>Standalone</t>
    </r>
  </si>
  <si>
    <t>1123829</t>
  </si>
  <si>
    <r>
      <t xml:space="preserve">WLCF KC SNOQ VLLY MILL/TR LNK
</t>
    </r>
    <r>
      <rPr>
        <b/>
        <sz val="10"/>
        <color indexed="8"/>
        <rFont val="Calibri"/>
        <family val="2"/>
      </rPr>
      <t>Standalone</t>
    </r>
  </si>
  <si>
    <t>1123830</t>
  </si>
  <si>
    <r>
      <t xml:space="preserve">WLCF KC SOUTH FORK SKYKOMISH
</t>
    </r>
    <r>
      <rPr>
        <b/>
        <sz val="10"/>
        <color indexed="8"/>
        <rFont val="Calibri"/>
        <family val="2"/>
      </rPr>
      <t>Standalone</t>
    </r>
  </si>
  <si>
    <t>1123831</t>
  </si>
  <si>
    <r>
      <t xml:space="preserve">WLCF KC ENUMCLAW FOOTHILL TR
</t>
    </r>
    <r>
      <rPr>
        <b/>
        <sz val="10"/>
        <color indexed="8"/>
        <rFont val="Calibri"/>
        <family val="2"/>
      </rPr>
      <t>Standalone</t>
    </r>
  </si>
  <si>
    <t>1123832</t>
  </si>
  <si>
    <r>
      <t xml:space="preserve">WLCF KC GATEWAY TO GREEN APD
</t>
    </r>
    <r>
      <rPr>
        <b/>
        <sz val="10"/>
        <color indexed="8"/>
        <rFont val="Calibri"/>
        <family val="2"/>
      </rPr>
      <t>Standalone</t>
    </r>
  </si>
  <si>
    <t>1123833</t>
  </si>
  <si>
    <r>
      <t xml:space="preserve">WLCF KC MIDDLE GREEN RIV REST
</t>
    </r>
    <r>
      <rPr>
        <b/>
        <sz val="10"/>
        <color indexed="8"/>
        <rFont val="Calibri"/>
        <family val="2"/>
      </rPr>
      <t>Standalone</t>
    </r>
  </si>
  <si>
    <t>1123834</t>
  </si>
  <si>
    <r>
      <t xml:space="preserve">WLCF KC SOOS CREEK PRK/TR ADD
</t>
    </r>
    <r>
      <rPr>
        <b/>
        <sz val="10"/>
        <color indexed="8"/>
        <rFont val="Calibri"/>
        <family val="2"/>
      </rPr>
      <t>Standalone</t>
    </r>
  </si>
  <si>
    <t>1123835</t>
  </si>
  <si>
    <r>
      <t xml:space="preserve">WLCF KC BOISE CRK RESTORATN
</t>
    </r>
    <r>
      <rPr>
        <b/>
        <sz val="10"/>
        <color indexed="8"/>
        <rFont val="Calibri"/>
        <family val="2"/>
      </rPr>
      <t>Standalone</t>
    </r>
  </si>
  <si>
    <t>1124473</t>
  </si>
  <si>
    <r>
      <t xml:space="preserve">WLCF KC Lower Green River
</t>
    </r>
    <r>
      <rPr>
        <b/>
        <sz val="10"/>
        <color indexed="8"/>
        <rFont val="Calibri"/>
        <family val="2"/>
      </rPr>
      <t>Standalone</t>
    </r>
  </si>
  <si>
    <t>3151 - Conservation Futures Levy Subfund</t>
  </si>
  <si>
    <t>3160</t>
  </si>
  <si>
    <t>Parks, Recreation and Open Space​</t>
  </si>
  <si>
    <t>1039583</t>
  </si>
  <si>
    <r>
      <t xml:space="preserve">PKS FMD AUDITOR CPO (1039583)
</t>
    </r>
    <r>
      <rPr>
        <b/>
        <sz val="10"/>
        <color indexed="8"/>
        <rFont val="Calibri"/>
        <family val="2"/>
      </rPr>
      <t>Administrative</t>
    </r>
  </si>
  <si>
    <t>1039611</t>
  </si>
  <si>
    <r>
      <t xml:space="preserve">PKS M:PARKS FACILITY REHAB
</t>
    </r>
    <r>
      <rPr>
        <b/>
        <sz val="10"/>
        <color indexed="8"/>
        <rFont val="Calibri"/>
        <family val="2"/>
      </rPr>
      <t>Project with Subprojects</t>
    </r>
  </si>
  <si>
    <t>1039614</t>
  </si>
  <si>
    <r>
      <t xml:space="preserve">PKS GREENBRIDGE HOPE 6
</t>
    </r>
    <r>
      <rPr>
        <b/>
        <sz val="10"/>
        <color indexed="8"/>
        <rFont val="Calibri"/>
        <family val="2"/>
      </rPr>
      <t>Administrative</t>
    </r>
  </si>
  <si>
    <t>1039848</t>
  </si>
  <si>
    <r>
      <t xml:space="preserve">PKS ASSOC DLVP/ PARTNER PM
</t>
    </r>
    <r>
      <rPr>
        <b/>
        <sz val="10"/>
        <color indexed="8"/>
        <rFont val="Calibri"/>
        <family val="2"/>
      </rPr>
      <t>Project with Subprojects</t>
    </r>
  </si>
  <si>
    <t>1039868</t>
  </si>
  <si>
    <r>
      <t xml:space="preserve">PKS REGIONAL TRAILS PLAN
</t>
    </r>
    <r>
      <rPr>
        <b/>
        <sz val="10"/>
        <color indexed="8"/>
        <rFont val="Calibri"/>
        <family val="2"/>
      </rPr>
      <t>Administrative</t>
    </r>
  </si>
  <si>
    <t>1046211</t>
  </si>
  <si>
    <r>
      <t xml:space="preserve">PKS PARKS JOINT DEV PLAN
</t>
    </r>
    <r>
      <rPr>
        <b/>
        <sz val="10"/>
        <color indexed="8"/>
        <rFont val="Calibri"/>
        <family val="2"/>
      </rPr>
      <t>Administrative</t>
    </r>
  </si>
  <si>
    <t>1046212</t>
  </si>
  <si>
    <r>
      <t xml:space="preserve">PKS PARKS BUDGET DEV
</t>
    </r>
    <r>
      <rPr>
        <b/>
        <sz val="10"/>
        <color indexed="8"/>
        <rFont val="Calibri"/>
        <family val="2"/>
      </rPr>
      <t>Administrative</t>
    </r>
  </si>
  <si>
    <t>1046228</t>
  </si>
  <si>
    <r>
      <t xml:space="preserve">PKS ACQN EVALTNS MASTER
</t>
    </r>
    <r>
      <rPr>
        <b/>
        <sz val="10"/>
        <color indexed="8"/>
        <rFont val="Calibri"/>
        <family val="2"/>
      </rPr>
      <t>Administrative</t>
    </r>
  </si>
  <si>
    <t>1121442</t>
  </si>
  <si>
    <r>
      <t xml:space="preserve">PKS M:CIP MITIGATION
</t>
    </r>
    <r>
      <rPr>
        <b/>
        <sz val="10"/>
        <color indexed="8"/>
        <rFont val="Calibri"/>
        <family val="2"/>
      </rPr>
      <t>Project with Subprojects</t>
    </r>
  </si>
  <si>
    <t>1122161</t>
  </si>
  <si>
    <r>
      <t xml:space="preserve">PKS M: CENTRAL MAINT SHOP
</t>
    </r>
    <r>
      <rPr>
        <b/>
        <sz val="10"/>
        <color indexed="8"/>
        <rFont val="Calibri"/>
        <family val="2"/>
      </rPr>
      <t>Project with Subprojects</t>
    </r>
  </si>
  <si>
    <t>1122162</t>
  </si>
  <si>
    <r>
      <t xml:space="preserve">PKS M: SYNTHETIC TURF REPLACE
</t>
    </r>
    <r>
      <rPr>
        <b/>
        <sz val="10"/>
        <color indexed="8"/>
        <rFont val="Calibri"/>
        <family val="2"/>
      </rPr>
      <t>Standalone</t>
    </r>
  </si>
  <si>
    <t>1122178</t>
  </si>
  <si>
    <r>
      <t xml:space="preserve">PKS SNO VALLEY TRAIL ADD
</t>
    </r>
    <r>
      <rPr>
        <b/>
        <sz val="10"/>
        <color indexed="8"/>
        <rFont val="Calibri"/>
        <family val="2"/>
      </rPr>
      <t>Standalone</t>
    </r>
  </si>
  <si>
    <t>3160 - Parks, Recreation and Open Space​</t>
  </si>
  <si>
    <t>3292</t>
  </si>
  <si>
    <t>SWM CIP Non-bond​</t>
  </si>
  <si>
    <t>1033882</t>
  </si>
  <si>
    <r>
      <t xml:space="preserve">WLER ECO RESTORE &amp; PROTECT
</t>
    </r>
    <r>
      <rPr>
        <b/>
        <sz val="10"/>
        <color indexed="8"/>
        <rFont val="Calibri"/>
        <family val="2"/>
      </rPr>
      <t>Project with Subprojects</t>
    </r>
  </si>
  <si>
    <t>1034167</t>
  </si>
  <si>
    <r>
      <t xml:space="preserve">WLER WRIA 7 ECOSYSTM RESTORATN
</t>
    </r>
    <r>
      <rPr>
        <b/>
        <sz val="10"/>
        <color indexed="8"/>
        <rFont val="Calibri"/>
        <family val="2"/>
      </rPr>
      <t>Project with Subprojects</t>
    </r>
  </si>
  <si>
    <t>1034171</t>
  </si>
  <si>
    <r>
      <t xml:space="preserve">WLER WRIA8 ECOSYSTEM RESTORATN
</t>
    </r>
    <r>
      <rPr>
        <b/>
        <sz val="10"/>
        <color indexed="8"/>
        <rFont val="Calibri"/>
        <family val="2"/>
      </rPr>
      <t>Project with Subprojects</t>
    </r>
  </si>
  <si>
    <t>1034245</t>
  </si>
  <si>
    <r>
      <t xml:space="preserve">WLER WRIA9 ECOSYSTEM RESTORATN
</t>
    </r>
    <r>
      <rPr>
        <b/>
        <sz val="10"/>
        <color indexed="8"/>
        <rFont val="Calibri"/>
        <family val="2"/>
      </rPr>
      <t>Project with Subprojects</t>
    </r>
  </si>
  <si>
    <t>1034280</t>
  </si>
  <si>
    <r>
      <t xml:space="preserve">WLER WRIA10 ECOSYSTM RESTORATN
</t>
    </r>
    <r>
      <rPr>
        <b/>
        <sz val="10"/>
        <color indexed="8"/>
        <rFont val="Calibri"/>
        <family val="2"/>
      </rPr>
      <t>Project with Subprojects</t>
    </r>
  </si>
  <si>
    <t>1034282</t>
  </si>
  <si>
    <r>
      <t xml:space="preserve">WLER VASHON ECOSYSTEM RESTORAT
</t>
    </r>
    <r>
      <rPr>
        <b/>
        <sz val="10"/>
        <color indexed="8"/>
        <rFont val="Calibri"/>
        <family val="2"/>
      </rPr>
      <t>Project with Subprojects</t>
    </r>
  </si>
  <si>
    <t>1034287</t>
  </si>
  <si>
    <r>
      <t xml:space="preserve">WLER SMALL HABITAT RESTORATION
</t>
    </r>
    <r>
      <rPr>
        <b/>
        <sz val="10"/>
        <color indexed="8"/>
        <rFont val="Calibri"/>
        <family val="2"/>
      </rPr>
      <t>Project with Subprojects</t>
    </r>
  </si>
  <si>
    <t>1034310</t>
  </si>
  <si>
    <r>
      <t xml:space="preserve">WLER MONITORING &amp; MAINT
</t>
    </r>
    <r>
      <rPr>
        <b/>
        <sz val="10"/>
        <color indexed="8"/>
        <rFont val="Calibri"/>
        <family val="2"/>
      </rPr>
      <t>Project with Subprojects</t>
    </r>
  </si>
  <si>
    <t>1048125</t>
  </si>
  <si>
    <r>
      <t xml:space="preserve">WLSWC PUBLIC SAFETY/PROPERTY
</t>
    </r>
    <r>
      <rPr>
        <b/>
        <sz val="10"/>
        <color indexed="8"/>
        <rFont val="Calibri"/>
        <family val="2"/>
      </rPr>
      <t>Project with Subprojects</t>
    </r>
  </si>
  <si>
    <t>1048364</t>
  </si>
  <si>
    <r>
      <t xml:space="preserve">WLSWCND NEIGHBORHOOD DRN ASST
</t>
    </r>
    <r>
      <rPr>
        <b/>
        <sz val="10"/>
        <color indexed="8"/>
        <rFont val="Calibri"/>
        <family val="2"/>
      </rPr>
      <t>Project with Subprojects</t>
    </r>
  </si>
  <si>
    <t>1111168</t>
  </si>
  <si>
    <r>
      <t xml:space="preserve">WLFAC CAPITAL PROJECT OVERSIGHT
</t>
    </r>
    <r>
      <rPr>
        <b/>
        <sz val="10"/>
        <color indexed="8"/>
        <rFont val="Calibri"/>
        <family val="2"/>
      </rPr>
      <t>Administrative</t>
    </r>
  </si>
  <si>
    <t>1114123</t>
  </si>
  <si>
    <r>
      <t xml:space="preserve">WLER PORTER LEVEE SETBACK
</t>
    </r>
    <r>
      <rPr>
        <b/>
        <sz val="10"/>
        <color indexed="8"/>
        <rFont val="Calibri"/>
        <family val="2"/>
      </rPr>
      <t>Standalone</t>
    </r>
  </si>
  <si>
    <t>1114197</t>
  </si>
  <si>
    <r>
      <t xml:space="preserve">WLSWC STEWSHP WQ COST SHRE
</t>
    </r>
    <r>
      <rPr>
        <b/>
        <sz val="10"/>
        <color indexed="8"/>
        <rFont val="Calibri"/>
        <family val="2"/>
      </rPr>
      <t>Standalone</t>
    </r>
  </si>
  <si>
    <t>1117559</t>
  </si>
  <si>
    <r>
      <t xml:space="preserve">WLSWC FAIRWOOD 11 PIPE PHASE 2
</t>
    </r>
    <r>
      <rPr>
        <b/>
        <sz val="10"/>
        <color indexed="8"/>
        <rFont val="Calibri"/>
        <family val="2"/>
      </rPr>
      <t>Standalone</t>
    </r>
  </si>
  <si>
    <t>1119894</t>
  </si>
  <si>
    <r>
      <t xml:space="preserve">WLSWCAD ADAP AG DRAINAGE PRGM
</t>
    </r>
    <r>
      <rPr>
        <b/>
        <sz val="10"/>
        <color indexed="8"/>
        <rFont val="Calibri"/>
        <family val="2"/>
      </rPr>
      <t>Project with Subprojects</t>
    </r>
  </si>
  <si>
    <t>3292 - SWM CIP Non-bond​</t>
  </si>
  <si>
    <t>3310</t>
  </si>
  <si>
    <t>Long Term Lease</t>
  </si>
  <si>
    <t>1039895</t>
  </si>
  <si>
    <r>
      <t xml:space="preserve">DES LTLF MASTER PROJECT
</t>
    </r>
    <r>
      <rPr>
        <b/>
        <sz val="10"/>
        <color indexed="8"/>
        <rFont val="Calibri"/>
        <family val="2"/>
      </rPr>
      <t>Project with Subprojects</t>
    </r>
  </si>
  <si>
    <t>1124541</t>
  </si>
  <si>
    <r>
      <t xml:space="preserve">DES LTLF AUBURN PH LEASE TERM
</t>
    </r>
    <r>
      <rPr>
        <b/>
        <sz val="10"/>
        <color indexed="8"/>
        <rFont val="Calibri"/>
        <family val="2"/>
      </rPr>
      <t>Standalone</t>
    </r>
  </si>
  <si>
    <t>1124570</t>
  </si>
  <si>
    <r>
      <t xml:space="preserve">DES LTLF CNK RECONFIG DPH/DCHS
</t>
    </r>
    <r>
      <rPr>
        <b/>
        <sz val="10"/>
        <color indexed="8"/>
        <rFont val="Calibri"/>
        <family val="2"/>
      </rPr>
      <t>Standalone</t>
    </r>
  </si>
  <si>
    <t>3310 - Long Term Lease</t>
  </si>
  <si>
    <t>3380</t>
  </si>
  <si>
    <t>Airport Construction</t>
  </si>
  <si>
    <t>1028653</t>
  </si>
  <si>
    <r>
      <t xml:space="preserve">AD PAVEMENT REHABILITATION
</t>
    </r>
    <r>
      <rPr>
        <b/>
        <sz val="10"/>
        <color indexed="8"/>
        <rFont val="Calibri"/>
        <family val="2"/>
      </rPr>
      <t>Project with Subprojects</t>
    </r>
  </si>
  <si>
    <t>1028654</t>
  </si>
  <si>
    <r>
      <t xml:space="preserve">AD STEAM PLANT ACCESS ROAD
</t>
    </r>
    <r>
      <rPr>
        <b/>
        <sz val="10"/>
        <color indexed="8"/>
        <rFont val="Calibri"/>
        <family val="2"/>
      </rPr>
      <t>Standalone</t>
    </r>
  </si>
  <si>
    <t>1028663</t>
  </si>
  <si>
    <r>
      <t xml:space="preserve">Fire Truck Overhaul
</t>
    </r>
    <r>
      <rPr>
        <b/>
        <sz val="10"/>
        <color indexed="8"/>
        <rFont val="Calibri"/>
        <family val="2"/>
      </rPr>
      <t>Standalone</t>
    </r>
  </si>
  <si>
    <t>1028673</t>
  </si>
  <si>
    <r>
      <t xml:space="preserve">AD CAPITAL PROJECT OVERSIGHT
</t>
    </r>
    <r>
      <rPr>
        <b/>
        <sz val="10"/>
        <color indexed="8"/>
        <rFont val="Calibri"/>
        <family val="2"/>
      </rPr>
      <t>Administrative</t>
    </r>
  </si>
  <si>
    <t>1119982</t>
  </si>
  <si>
    <r>
      <t xml:space="preserve">AD AIRPORT REDEVELOPMENT
</t>
    </r>
    <r>
      <rPr>
        <b/>
        <sz val="10"/>
        <color indexed="8"/>
        <rFont val="Calibri"/>
        <family val="2"/>
      </rPr>
      <t>Project with Subprojects</t>
    </r>
  </si>
  <si>
    <t>1120730</t>
  </si>
  <si>
    <r>
      <t xml:space="preserve">AD AIRPORT FACILITIES REPAIR
</t>
    </r>
    <r>
      <rPr>
        <b/>
        <sz val="10"/>
        <color indexed="8"/>
        <rFont val="Calibri"/>
        <family val="2"/>
      </rPr>
      <t>Project with Subprojects</t>
    </r>
  </si>
  <si>
    <t>1120731</t>
  </si>
  <si>
    <r>
      <t xml:space="preserve">AD AIRPORT FLEET
</t>
    </r>
    <r>
      <rPr>
        <b/>
        <sz val="10"/>
        <color indexed="8"/>
        <rFont val="Calibri"/>
        <family val="2"/>
      </rPr>
      <t>Project with Subprojects</t>
    </r>
  </si>
  <si>
    <t>1124093</t>
  </si>
  <si>
    <r>
      <t xml:space="preserve">AD AIRPORT MASTER PLAN UPDATE
</t>
    </r>
    <r>
      <rPr>
        <b/>
        <sz val="10"/>
        <color indexed="8"/>
        <rFont val="Calibri"/>
        <family val="2"/>
      </rPr>
      <t>Administrative</t>
    </r>
  </si>
  <si>
    <t>1124536</t>
  </si>
  <si>
    <r>
      <t xml:space="preserve">AD TERMINAL ENERGY CONTROLS
</t>
    </r>
    <r>
      <rPr>
        <b/>
        <sz val="10"/>
        <color indexed="8"/>
        <rFont val="Calibri"/>
        <family val="2"/>
      </rPr>
      <t>Standalone</t>
    </r>
  </si>
  <si>
    <t>3380001</t>
  </si>
  <si>
    <r>
      <t xml:space="preserve">AD FUTURE CAPITAL PROJECTS
</t>
    </r>
    <r>
      <rPr>
        <b/>
        <sz val="10"/>
        <color indexed="8"/>
        <rFont val="Calibri"/>
        <family val="2"/>
      </rPr>
      <t>Administrative</t>
    </r>
  </si>
  <si>
    <t>3380 - Airport Construction</t>
  </si>
  <si>
    <t>3421</t>
  </si>
  <si>
    <t>Major Maintenance Reserve Sub</t>
  </si>
  <si>
    <t>1039349</t>
  </si>
  <si>
    <r>
      <t xml:space="preserve">DES FMD PRECINCT 4 INT DOORS
</t>
    </r>
    <r>
      <rPr>
        <b/>
        <sz val="10"/>
        <color indexed="8"/>
        <rFont val="Calibri"/>
        <family val="2"/>
      </rPr>
      <t>Technical Adjustment/Close-Out request</t>
    </r>
  </si>
  <si>
    <t>1039427</t>
  </si>
  <si>
    <r>
      <t xml:space="preserve">DES FMD AD BLDG FLOOR FINISHES
</t>
    </r>
    <r>
      <rPr>
        <b/>
        <sz val="10"/>
        <color indexed="8"/>
        <rFont val="Calibri"/>
        <family val="2"/>
      </rPr>
      <t>Technical Adjustment/Close-Out request</t>
    </r>
  </si>
  <si>
    <t>1039430</t>
  </si>
  <si>
    <r>
      <t xml:space="preserve">DES FMD MRJC DET FLOOR FINSHES
</t>
    </r>
    <r>
      <rPr>
        <b/>
        <sz val="10"/>
        <color indexed="8"/>
        <rFont val="Calibri"/>
        <family val="2"/>
      </rPr>
      <t>Technical Adjustment/Close-Out request</t>
    </r>
  </si>
  <si>
    <t>1039432</t>
  </si>
  <si>
    <r>
      <t xml:space="preserve">DES FMD MRJC DET OTR ELEC SYSM
</t>
    </r>
    <r>
      <rPr>
        <b/>
        <sz val="10"/>
        <color indexed="8"/>
        <rFont val="Calibri"/>
        <family val="2"/>
      </rPr>
      <t>Technical Adjustment/Close-Out request</t>
    </r>
  </si>
  <si>
    <t>1039455</t>
  </si>
  <si>
    <r>
      <t xml:space="preserve">DES FMD YESLER SPRINKLERS
</t>
    </r>
    <r>
      <rPr>
        <b/>
        <sz val="10"/>
        <color indexed="8"/>
        <rFont val="Calibri"/>
        <family val="2"/>
      </rPr>
      <t>Technical Adjustment/Close-Out request</t>
    </r>
  </si>
  <si>
    <t>1039457</t>
  </si>
  <si>
    <r>
      <t xml:space="preserve">DES FMD CHINOOK FLOOR FINISHES
</t>
    </r>
    <r>
      <rPr>
        <b/>
        <sz val="10"/>
        <color indexed="8"/>
        <rFont val="Calibri"/>
        <family val="2"/>
      </rPr>
      <t>Technical Adjustment/Close-Out request</t>
    </r>
  </si>
  <si>
    <t>1039458</t>
  </si>
  <si>
    <r>
      <t xml:space="preserve">DES FMD CH ELEVATOR DOORS
</t>
    </r>
    <r>
      <rPr>
        <b/>
        <sz val="10"/>
        <color indexed="8"/>
        <rFont val="Calibri"/>
        <family val="2"/>
      </rPr>
      <t>Technical Adjustment/Close-Out request</t>
    </r>
  </si>
  <si>
    <t>1039459</t>
  </si>
  <si>
    <r>
      <t xml:space="preserve">DES FMD EARL EXTERIOR FINISHES
</t>
    </r>
    <r>
      <rPr>
        <b/>
        <sz val="10"/>
        <color indexed="8"/>
        <rFont val="Calibri"/>
        <family val="2"/>
      </rPr>
      <t>Technical Adjustment/Close-Out request</t>
    </r>
  </si>
  <si>
    <t>1039483</t>
  </si>
  <si>
    <r>
      <t xml:space="preserve">DES FMD CH COMMUNCN &amp; SECURITY
</t>
    </r>
    <r>
      <rPr>
        <b/>
        <sz val="10"/>
        <color indexed="8"/>
        <rFont val="Calibri"/>
        <family val="2"/>
      </rPr>
      <t>Standalone</t>
    </r>
  </si>
  <si>
    <t>1039484</t>
  </si>
  <si>
    <r>
      <t xml:space="preserve">DES FMD ORCAS PEDESTRIAN PAVNG
</t>
    </r>
    <r>
      <rPr>
        <b/>
        <sz val="10"/>
        <color indexed="8"/>
        <rFont val="Calibri"/>
        <family val="2"/>
      </rPr>
      <t>Technical Adjustment/Close-Out request</t>
    </r>
  </si>
  <si>
    <t>1039485</t>
  </si>
  <si>
    <r>
      <t xml:space="preserve">DES MRJC COURTS DOM WTR DISTRB
</t>
    </r>
    <r>
      <rPr>
        <b/>
        <sz val="10"/>
        <color indexed="8"/>
        <rFont val="Calibri"/>
        <family val="2"/>
      </rPr>
      <t>Standalone</t>
    </r>
  </si>
  <si>
    <t>1039487</t>
  </si>
  <si>
    <r>
      <t xml:space="preserve">DES FMD MRJC CRTS OTR ELEC SYS
</t>
    </r>
    <r>
      <rPr>
        <b/>
        <sz val="10"/>
        <color indexed="8"/>
        <rFont val="Calibri"/>
        <family val="2"/>
      </rPr>
      <t>Technical Adjustment/Close-Out request</t>
    </r>
  </si>
  <si>
    <t>1039510</t>
  </si>
  <si>
    <r>
      <t xml:space="preserve">DES FMD YSLR REPLCE COIL CONDN
</t>
    </r>
    <r>
      <rPr>
        <b/>
        <sz val="10"/>
        <color indexed="8"/>
        <rFont val="Calibri"/>
        <family val="2"/>
      </rPr>
      <t>Technical Adjustment/Close-Out request</t>
    </r>
  </si>
  <si>
    <t>1039511</t>
  </si>
  <si>
    <r>
      <t xml:space="preserve">DES FMD YSC SPRUCE DSTRBN SYSM
</t>
    </r>
    <r>
      <rPr>
        <b/>
        <sz val="10"/>
        <color indexed="8"/>
        <rFont val="Calibri"/>
        <family val="2"/>
      </rPr>
      <t>Standalone</t>
    </r>
  </si>
  <si>
    <t>1039512</t>
  </si>
  <si>
    <r>
      <t xml:space="preserve">DES FMD SHRLNE DC ROOF COVRNGS
</t>
    </r>
    <r>
      <rPr>
        <b/>
        <sz val="10"/>
        <color indexed="8"/>
        <rFont val="Calibri"/>
        <family val="2"/>
      </rPr>
      <t>Technical Adjustment/Close-Out request</t>
    </r>
  </si>
  <si>
    <t>1039513</t>
  </si>
  <si>
    <r>
      <t xml:space="preserve">DES FMD YSC SPRUCE EXT WALLS
</t>
    </r>
    <r>
      <rPr>
        <b/>
        <sz val="10"/>
        <color indexed="8"/>
        <rFont val="Calibri"/>
        <family val="2"/>
      </rPr>
      <t>Technical Adjustment/Close-Out request</t>
    </r>
  </si>
  <si>
    <t>1039655</t>
  </si>
  <si>
    <r>
      <t xml:space="preserve">DES FMD DYS SPRUCE INT DOORS
</t>
    </r>
    <r>
      <rPr>
        <b/>
        <sz val="10"/>
        <color indexed="8"/>
        <rFont val="Calibri"/>
        <family val="2"/>
      </rPr>
      <t>Technical Adjustment/Close-Out request</t>
    </r>
  </si>
  <si>
    <t>1039665</t>
  </si>
  <si>
    <r>
      <t xml:space="preserve">DES FMD CH PLUMBING FIXTURES
</t>
    </r>
    <r>
      <rPr>
        <b/>
        <sz val="10"/>
        <color indexed="8"/>
        <rFont val="Calibri"/>
        <family val="2"/>
      </rPr>
      <t>Standalone</t>
    </r>
  </si>
  <si>
    <t>1039667</t>
  </si>
  <si>
    <r>
      <t xml:space="preserve">Debt Service Project
</t>
    </r>
    <r>
      <rPr>
        <b/>
        <sz val="10"/>
        <color indexed="8"/>
        <rFont val="Calibri"/>
        <family val="2"/>
      </rPr>
      <t>Administrative</t>
    </r>
  </si>
  <si>
    <t>1039674</t>
  </si>
  <si>
    <r>
      <t xml:space="preserve">DES FMD CH CNTRLS &amp; INSTRUMNTN
</t>
    </r>
    <r>
      <rPr>
        <b/>
        <sz val="10"/>
        <color indexed="8"/>
        <rFont val="Calibri"/>
        <family val="2"/>
      </rPr>
      <t>Technical Adjustment/Close-Out request</t>
    </r>
  </si>
  <si>
    <t>1039688</t>
  </si>
  <si>
    <r>
      <t xml:space="preserve">DES FMD-MMRF EMERGENT NEED-EXISTING PROJECTS
</t>
    </r>
    <r>
      <rPr>
        <b/>
        <sz val="10"/>
        <color indexed="8"/>
        <rFont val="Calibri"/>
        <family val="2"/>
      </rPr>
      <t>Administrative</t>
    </r>
  </si>
  <si>
    <t>1039690</t>
  </si>
  <si>
    <r>
      <t xml:space="preserve">DES FMD PH NDMSC ELEC SERV/DST
</t>
    </r>
    <r>
      <rPr>
        <b/>
        <sz val="10"/>
        <color indexed="8"/>
        <rFont val="Calibri"/>
        <family val="2"/>
      </rPr>
      <t>Technical Adjustment/Close-Out request</t>
    </r>
  </si>
  <si>
    <t>1039691</t>
  </si>
  <si>
    <r>
      <t xml:space="preserve">DES FMD CH OTHER HVAC SYSTEMS
</t>
    </r>
    <r>
      <rPr>
        <b/>
        <sz val="10"/>
        <color indexed="8"/>
        <rFont val="Calibri"/>
        <family val="2"/>
      </rPr>
      <t>Technical Adjustment/Close-Out request</t>
    </r>
  </si>
  <si>
    <t>1039692</t>
  </si>
  <si>
    <r>
      <t xml:space="preserve">DES FMD ORCAS PARKING LOTS
</t>
    </r>
    <r>
      <rPr>
        <b/>
        <sz val="10"/>
        <color indexed="8"/>
        <rFont val="Calibri"/>
        <family val="2"/>
      </rPr>
      <t>Technical Adjustment/Close-Out request</t>
    </r>
  </si>
  <si>
    <t>1039708</t>
  </si>
  <si>
    <r>
      <t xml:space="preserve">DES FMD RJC COURT FLR FINISHES
</t>
    </r>
    <r>
      <rPr>
        <b/>
        <sz val="10"/>
        <color indexed="8"/>
        <rFont val="Calibri"/>
        <family val="2"/>
      </rPr>
      <t>Standalone</t>
    </r>
  </si>
  <si>
    <t>1039719</t>
  </si>
  <si>
    <r>
      <t xml:space="preserve">DES FMD KCCF DISTRIBUTION LIST
</t>
    </r>
    <r>
      <rPr>
        <b/>
        <sz val="10"/>
        <color indexed="8"/>
        <rFont val="Calibri"/>
        <family val="2"/>
      </rPr>
      <t>Technical Adjustment/Close-Out request</t>
    </r>
  </si>
  <si>
    <t>1039721</t>
  </si>
  <si>
    <r>
      <t xml:space="preserve">DES FMD DC NE RDMND SITE LIGHT
</t>
    </r>
    <r>
      <rPr>
        <b/>
        <sz val="10"/>
        <color indexed="8"/>
        <rFont val="Calibri"/>
        <family val="2"/>
      </rPr>
      <t>Technical Adjustment/Close-Out request</t>
    </r>
  </si>
  <si>
    <t>1039724</t>
  </si>
  <si>
    <r>
      <t xml:space="preserve">DES FMD BD EVID-LAB-WHSE LIGHT
</t>
    </r>
    <r>
      <rPr>
        <b/>
        <sz val="10"/>
        <color indexed="8"/>
        <rFont val="Calibri"/>
        <family val="2"/>
      </rPr>
      <t>Technical Adjustment/Close-Out request</t>
    </r>
  </si>
  <si>
    <t>1039729</t>
  </si>
  <si>
    <r>
      <t xml:space="preserve">DES FMD KCCF EXT WALL FINISHES
</t>
    </r>
    <r>
      <rPr>
        <b/>
        <sz val="10"/>
        <color indexed="8"/>
        <rFont val="Calibri"/>
        <family val="2"/>
      </rPr>
      <t>Technical Adjustment/Close-Out request</t>
    </r>
  </si>
  <si>
    <t>1039730</t>
  </si>
  <si>
    <r>
      <t xml:space="preserve">DES FMD RJC COURT OTH EQ WIND
</t>
    </r>
    <r>
      <rPr>
        <b/>
        <sz val="10"/>
        <color indexed="8"/>
        <rFont val="Calibri"/>
        <family val="2"/>
      </rPr>
      <t>Technical Adjustment/Close-Out request</t>
    </r>
  </si>
  <si>
    <t>1039734</t>
  </si>
  <si>
    <r>
      <t xml:space="preserve">DES FMD YSC SPRUCE FIRE ALARM
</t>
    </r>
    <r>
      <rPr>
        <b/>
        <sz val="10"/>
        <color indexed="8"/>
        <rFont val="Calibri"/>
        <family val="2"/>
      </rPr>
      <t>Standalone</t>
    </r>
  </si>
  <si>
    <t>1039747</t>
  </si>
  <si>
    <r>
      <t xml:space="preserve">DES FMD CH WINDOW REPAIR PH I
</t>
    </r>
    <r>
      <rPr>
        <b/>
        <sz val="10"/>
        <color indexed="8"/>
        <rFont val="Calibri"/>
        <family val="2"/>
      </rPr>
      <t>Technical Adjustment/Close-Out request</t>
    </r>
  </si>
  <si>
    <t>1039749</t>
  </si>
  <si>
    <r>
      <t xml:space="preserve">DES FMD AD BLDG REPIPE HW TANK
</t>
    </r>
    <r>
      <rPr>
        <b/>
        <sz val="10"/>
        <color indexed="8"/>
        <rFont val="Calibri"/>
        <family val="2"/>
      </rPr>
      <t>Technical Adjustment/Close-Out request</t>
    </r>
  </si>
  <si>
    <t>1039756</t>
  </si>
  <si>
    <r>
      <t xml:space="preserve">Capital Project Oversight
</t>
    </r>
    <r>
      <rPr>
        <b/>
        <sz val="10"/>
        <color indexed="8"/>
        <rFont val="Calibri"/>
        <family val="2"/>
      </rPr>
      <t>Administrative</t>
    </r>
  </si>
  <si>
    <t>1039767</t>
  </si>
  <si>
    <r>
      <t xml:space="preserve">DES FMD KENT ANML SHLTR FINISH
</t>
    </r>
    <r>
      <rPr>
        <b/>
        <sz val="10"/>
        <color indexed="8"/>
        <rFont val="Calibri"/>
        <family val="2"/>
      </rPr>
      <t>Technical Adjustment/Close-Out request</t>
    </r>
  </si>
  <si>
    <t>1039809</t>
  </si>
  <si>
    <r>
      <t xml:space="preserve">DES FMD MARR LOT HAZARD REMEDN
</t>
    </r>
    <r>
      <rPr>
        <b/>
        <sz val="10"/>
        <color indexed="8"/>
        <rFont val="Calibri"/>
        <family val="2"/>
      </rPr>
      <t>Technical Adjustment/Close-Out request</t>
    </r>
  </si>
  <si>
    <t>1039812</t>
  </si>
  <si>
    <r>
      <t xml:space="preserve">DES FMD YSC-SPRUCE TERM &amp; PKGS
</t>
    </r>
    <r>
      <rPr>
        <b/>
        <sz val="10"/>
        <color indexed="8"/>
        <rFont val="Calibri"/>
        <family val="2"/>
      </rPr>
      <t>Technical Adjustment/Close-Out request</t>
    </r>
  </si>
  <si>
    <t>1039835</t>
  </si>
  <si>
    <r>
      <t xml:space="preserve">DES FMD CH TEST AND BALANCING
</t>
    </r>
    <r>
      <rPr>
        <b/>
        <sz val="10"/>
        <color indexed="8"/>
        <rFont val="Calibri"/>
        <family val="2"/>
      </rPr>
      <t>Technical Adjustment/Close-Out request</t>
    </r>
  </si>
  <si>
    <t>1039837</t>
  </si>
  <si>
    <r>
      <t xml:space="preserve">DES FMD DC SHRELNE FIRE ALARM
</t>
    </r>
    <r>
      <rPr>
        <b/>
        <sz val="10"/>
        <color indexed="8"/>
        <rFont val="Calibri"/>
        <family val="2"/>
      </rPr>
      <t>Technical Adjustment/Close-Out request</t>
    </r>
  </si>
  <si>
    <t>1039858</t>
  </si>
  <si>
    <r>
      <t xml:space="preserve">DES FMD YESLER BUILDING FLOOR
</t>
    </r>
    <r>
      <rPr>
        <b/>
        <sz val="10"/>
        <color indexed="8"/>
        <rFont val="Calibri"/>
        <family val="2"/>
      </rPr>
      <t>Technical Adjustment/Close-Out request</t>
    </r>
  </si>
  <si>
    <t>1039901</t>
  </si>
  <si>
    <r>
      <t xml:space="preserve">DES FMD PH FED WAY VAV BOXES
</t>
    </r>
    <r>
      <rPr>
        <b/>
        <sz val="10"/>
        <color indexed="8"/>
        <rFont val="Calibri"/>
        <family val="2"/>
      </rPr>
      <t>Technical Adjustment/Close-Out request</t>
    </r>
  </si>
  <si>
    <t>1040331</t>
  </si>
  <si>
    <r>
      <t xml:space="preserve">Countywide Building Survey
</t>
    </r>
    <r>
      <rPr>
        <b/>
        <sz val="10"/>
        <color indexed="8"/>
        <rFont val="Calibri"/>
        <family val="2"/>
      </rPr>
      <t>Administrative</t>
    </r>
  </si>
  <si>
    <t>1040332</t>
  </si>
  <si>
    <r>
      <t xml:space="preserve">Budget Prep
</t>
    </r>
    <r>
      <rPr>
        <b/>
        <sz val="10"/>
        <color indexed="8"/>
        <rFont val="Calibri"/>
        <family val="2"/>
      </rPr>
      <t>Administrative</t>
    </r>
  </si>
  <si>
    <t>1040333</t>
  </si>
  <si>
    <r>
      <t xml:space="preserve">DES FMD COURTHOUSE INT DOORS
</t>
    </r>
    <r>
      <rPr>
        <b/>
        <sz val="10"/>
        <color indexed="8"/>
        <rFont val="Calibri"/>
        <family val="2"/>
      </rPr>
      <t>Technical Adjustment/Close-Out request</t>
    </r>
  </si>
  <si>
    <t>1040336</t>
  </si>
  <si>
    <r>
      <t xml:space="preserve">DES FMD BD EVID LAB WHSE DISTN
</t>
    </r>
    <r>
      <rPr>
        <b/>
        <sz val="10"/>
        <color indexed="8"/>
        <rFont val="Calibri"/>
        <family val="2"/>
      </rPr>
      <t>Technical Adjustment/Close-Out request</t>
    </r>
  </si>
  <si>
    <t>1040795</t>
  </si>
  <si>
    <r>
      <t xml:space="preserve">DES FMD RVENSDALE RNGE BAFFLES
</t>
    </r>
    <r>
      <rPr>
        <b/>
        <sz val="10"/>
        <color indexed="8"/>
        <rFont val="Calibri"/>
        <family val="2"/>
      </rPr>
      <t>Technical Adjustment/Close-Out request</t>
    </r>
  </si>
  <si>
    <t>1041013</t>
  </si>
  <si>
    <r>
      <t xml:space="preserve">DES FMD AD BLDG PEDESTRIAN PAV
</t>
    </r>
    <r>
      <rPr>
        <b/>
        <sz val="10"/>
        <color indexed="8"/>
        <rFont val="Calibri"/>
        <family val="2"/>
      </rPr>
      <t>Technical Adjustment/Close-Out request</t>
    </r>
  </si>
  <si>
    <t>1041014</t>
  </si>
  <si>
    <r>
      <t xml:space="preserve">DES FMD RECORDS WHSE FIRE ALRM
</t>
    </r>
    <r>
      <rPr>
        <b/>
        <sz val="10"/>
        <color indexed="8"/>
        <rFont val="Calibri"/>
        <family val="2"/>
      </rPr>
      <t>Technical Adjustment/Close-Out request</t>
    </r>
  </si>
  <si>
    <t>1041026</t>
  </si>
  <si>
    <r>
      <t xml:space="preserve">DES FMD KCCF FLOOR FINISHES
</t>
    </r>
    <r>
      <rPr>
        <b/>
        <sz val="10"/>
        <color indexed="8"/>
        <rFont val="Calibri"/>
        <family val="2"/>
      </rPr>
      <t>Technical Adjustment/Close-Out request</t>
    </r>
  </si>
  <si>
    <t>1041028</t>
  </si>
  <si>
    <r>
      <t xml:space="preserve">DES FMD MRJC DET DISTRB SYST
</t>
    </r>
    <r>
      <rPr>
        <b/>
        <sz val="10"/>
        <color indexed="8"/>
        <rFont val="Calibri"/>
        <family val="2"/>
      </rPr>
      <t>Technical Adjustment/Close-Out request</t>
    </r>
  </si>
  <si>
    <t>1045956</t>
  </si>
  <si>
    <r>
      <t xml:space="preserve">DES FMD RJC DET HEAT GEN SYSTM
</t>
    </r>
    <r>
      <rPr>
        <b/>
        <sz val="10"/>
        <color indexed="8"/>
        <rFont val="Calibri"/>
        <family val="2"/>
      </rPr>
      <t>Technical Adjustment/Close-Out request</t>
    </r>
  </si>
  <si>
    <t>1045959</t>
  </si>
  <si>
    <r>
      <t xml:space="preserve">DES FMD DYS SPRUCE ELEC SERVCE
</t>
    </r>
    <r>
      <rPr>
        <b/>
        <sz val="10"/>
        <color indexed="8"/>
        <rFont val="Calibri"/>
        <family val="2"/>
      </rPr>
      <t>Technical Adjustment/Close-Out request</t>
    </r>
  </si>
  <si>
    <t>1045962</t>
  </si>
  <si>
    <r>
      <t xml:space="preserve">DES FMD PRT 2 GATES FENCES STE
</t>
    </r>
    <r>
      <rPr>
        <b/>
        <sz val="10"/>
        <color indexed="8"/>
        <rFont val="Calibri"/>
        <family val="2"/>
      </rPr>
      <t>Technical Adjustment/Close-Out request</t>
    </r>
  </si>
  <si>
    <t>1045998</t>
  </si>
  <si>
    <r>
      <t xml:space="preserve">DES FMD RJC DET GATE FENCE STE
</t>
    </r>
    <r>
      <rPr>
        <b/>
        <sz val="10"/>
        <color indexed="8"/>
        <rFont val="Calibri"/>
        <family val="2"/>
      </rPr>
      <t>Technical Adjustment/Close-Out request</t>
    </r>
  </si>
  <si>
    <t>1046000</t>
  </si>
  <si>
    <r>
      <t xml:space="preserve">DES FMD DYS ALDER TEST BALANCE
</t>
    </r>
    <r>
      <rPr>
        <b/>
        <sz val="10"/>
        <color indexed="8"/>
        <rFont val="Calibri"/>
        <family val="2"/>
      </rPr>
      <t>Technical Adjustment/Close-Out request</t>
    </r>
  </si>
  <si>
    <t>1046045</t>
  </si>
  <si>
    <r>
      <t xml:space="preserve">DES FMD MRJC ESCO PH 3 IMPRV
</t>
    </r>
    <r>
      <rPr>
        <b/>
        <sz val="10"/>
        <color indexed="8"/>
        <rFont val="Calibri"/>
        <family val="2"/>
      </rPr>
      <t>Technical Adjustment/Close-Out request</t>
    </r>
  </si>
  <si>
    <t>1046325</t>
  </si>
  <si>
    <r>
      <t xml:space="preserve">DES FMD PH EASTGATE VAV BOX
</t>
    </r>
    <r>
      <rPr>
        <b/>
        <sz val="10"/>
        <color indexed="8"/>
        <rFont val="Calibri"/>
        <family val="2"/>
      </rPr>
      <t>Technical Adjustment/Close-Out request</t>
    </r>
  </si>
  <si>
    <t>1046326</t>
  </si>
  <si>
    <r>
      <t xml:space="preserve">DES FMD PH EASTGTE CNTRLS N IN
</t>
    </r>
    <r>
      <rPr>
        <b/>
        <sz val="10"/>
        <color indexed="8"/>
        <rFont val="Calibri"/>
        <family val="2"/>
      </rPr>
      <t>Technical Adjustment/Close-Out request</t>
    </r>
  </si>
  <si>
    <t>1046327</t>
  </si>
  <si>
    <r>
      <t xml:space="preserve">DES FMD PH RENTON TEST N BAL
</t>
    </r>
    <r>
      <rPr>
        <b/>
        <sz val="10"/>
        <color indexed="8"/>
        <rFont val="Calibri"/>
        <family val="2"/>
      </rPr>
      <t>Technical Adjustment/Close-Out request</t>
    </r>
  </si>
  <si>
    <t>1046328</t>
  </si>
  <si>
    <r>
      <t xml:space="preserve">DES FMD DC SHRELINE TERM N Pkg
</t>
    </r>
    <r>
      <rPr>
        <b/>
        <sz val="10"/>
        <color indexed="8"/>
        <rFont val="Calibri"/>
        <family val="2"/>
      </rPr>
      <t>Technical Adjustment/Close-Out request</t>
    </r>
  </si>
  <si>
    <t>1046329</t>
  </si>
  <si>
    <r>
      <t xml:space="preserve">DES FMD RJC DET CNTRLS N INSTM
</t>
    </r>
    <r>
      <rPr>
        <b/>
        <sz val="10"/>
        <color indexed="8"/>
        <rFont val="Calibri"/>
        <family val="2"/>
      </rPr>
      <t>Technical Adjustment/Close-Out request</t>
    </r>
  </si>
  <si>
    <t>1046364</t>
  </si>
  <si>
    <r>
      <t xml:space="preserve">DES FMD RJC DET PARK GARG FLR
</t>
    </r>
    <r>
      <rPr>
        <b/>
        <sz val="10"/>
        <color indexed="8"/>
        <rFont val="Calibri"/>
        <family val="2"/>
      </rPr>
      <t>Technical Adjustment/Close-Out request</t>
    </r>
  </si>
  <si>
    <t>1046365</t>
  </si>
  <si>
    <r>
      <t xml:space="preserve">DES FMD PH FED WAY CNTRLS N IN
</t>
    </r>
    <r>
      <rPr>
        <b/>
        <sz val="10"/>
        <color indexed="8"/>
        <rFont val="Calibri"/>
        <family val="2"/>
      </rPr>
      <t>Technical Adjustment/Close-Out request</t>
    </r>
  </si>
  <si>
    <t>1111467</t>
  </si>
  <si>
    <r>
      <t xml:space="preserve">DES FMD RJC DETCONT INSTR2011
</t>
    </r>
    <r>
      <rPr>
        <b/>
        <sz val="10"/>
        <color indexed="8"/>
        <rFont val="Calibri"/>
        <family val="2"/>
      </rPr>
      <t>Technical Adjustment/Close-Out request</t>
    </r>
  </si>
  <si>
    <t>1113067</t>
  </si>
  <si>
    <r>
      <t xml:space="preserve">DES FMD GOAT HILL PARK GARAGE
</t>
    </r>
    <r>
      <rPr>
        <b/>
        <sz val="10"/>
        <color indexed="8"/>
        <rFont val="Calibri"/>
        <family val="2"/>
      </rPr>
      <t>Technical Adjustment/Close-Out request</t>
    </r>
  </si>
  <si>
    <t>1113070</t>
  </si>
  <si>
    <r>
      <t xml:space="preserve">DES FMD RAVENSDALE RANGE
</t>
    </r>
    <r>
      <rPr>
        <b/>
        <sz val="10"/>
        <color indexed="8"/>
        <rFont val="Calibri"/>
        <family val="2"/>
      </rPr>
      <t>Technical Adjustment/Close-Out request</t>
    </r>
  </si>
  <si>
    <t>1113072</t>
  </si>
  <si>
    <r>
      <t xml:space="preserve">DES FMD YOUTH SERVICES CENTER
</t>
    </r>
    <r>
      <rPr>
        <b/>
        <sz val="10"/>
        <color indexed="8"/>
        <rFont val="Calibri"/>
        <family val="2"/>
      </rPr>
      <t>Technical Adjustment/Close-Out request</t>
    </r>
  </si>
  <si>
    <t>1113074</t>
  </si>
  <si>
    <r>
      <t xml:space="preserve">DES FMD FINANCIAL ACTIVITY
</t>
    </r>
    <r>
      <rPr>
        <b/>
        <sz val="10"/>
        <color indexed="8"/>
        <rFont val="Calibri"/>
        <family val="2"/>
      </rPr>
      <t>Technical Adjustment/Close-Out request</t>
    </r>
  </si>
  <si>
    <t>1113075</t>
  </si>
  <si>
    <r>
      <t xml:space="preserve">DES FMD RENTON DC
</t>
    </r>
    <r>
      <rPr>
        <b/>
        <sz val="10"/>
        <color indexed="8"/>
        <rFont val="Calibri"/>
        <family val="2"/>
      </rPr>
      <t>Technical Adjustment/Close-Out request</t>
    </r>
  </si>
  <si>
    <t>1113076</t>
  </si>
  <si>
    <r>
      <t xml:space="preserve">DES FMD KCCF
</t>
    </r>
    <r>
      <rPr>
        <b/>
        <sz val="10"/>
        <color indexed="8"/>
        <rFont val="Calibri"/>
        <family val="2"/>
      </rPr>
      <t>Administrative</t>
    </r>
  </si>
  <si>
    <t>1113077</t>
  </si>
  <si>
    <r>
      <t xml:space="preserve">DES FMD PRCT 2 KENMORE
</t>
    </r>
    <r>
      <rPr>
        <b/>
        <sz val="10"/>
        <color indexed="8"/>
        <rFont val="Calibri"/>
        <family val="2"/>
      </rPr>
      <t>Administrative</t>
    </r>
  </si>
  <si>
    <t>1113078</t>
  </si>
  <si>
    <r>
      <t xml:space="preserve">DES FMD YESLER BLDG
</t>
    </r>
    <r>
      <rPr>
        <b/>
        <sz val="10"/>
        <color indexed="8"/>
        <rFont val="Calibri"/>
        <family val="2"/>
      </rPr>
      <t>Technical Adjustment/Close-Out request</t>
    </r>
  </si>
  <si>
    <t>1113079</t>
  </si>
  <si>
    <r>
      <t xml:space="preserve">DES FMD NORTH (NDMSC) CLINIC
</t>
    </r>
    <r>
      <rPr>
        <b/>
        <sz val="10"/>
        <color indexed="8"/>
        <rFont val="Calibri"/>
        <family val="2"/>
      </rPr>
      <t>Technical Adjustment/Close-Out request</t>
    </r>
  </si>
  <si>
    <t>1113080</t>
  </si>
  <si>
    <r>
      <t xml:space="preserve">DES FMD AUBURN PH CLINIC
</t>
    </r>
    <r>
      <rPr>
        <b/>
        <sz val="10"/>
        <color indexed="8"/>
        <rFont val="Calibri"/>
        <family val="2"/>
      </rPr>
      <t>Technical Adjustment/Close-Out request</t>
    </r>
  </si>
  <si>
    <t>1113081</t>
  </si>
  <si>
    <r>
      <t xml:space="preserve">DES FMD EARLINGTON BLDG
</t>
    </r>
    <r>
      <rPr>
        <b/>
        <sz val="10"/>
        <color indexed="8"/>
        <rFont val="Calibri"/>
        <family val="2"/>
      </rPr>
      <t>Administrative</t>
    </r>
  </si>
  <si>
    <t>1113083</t>
  </si>
  <si>
    <r>
      <t xml:space="preserve">DES FMD BARCLAY DEAN BLDG
</t>
    </r>
    <r>
      <rPr>
        <b/>
        <sz val="10"/>
        <color indexed="8"/>
        <rFont val="Calibri"/>
        <family val="2"/>
      </rPr>
      <t>Administrative</t>
    </r>
  </si>
  <si>
    <t>1113086</t>
  </si>
  <si>
    <r>
      <t xml:space="preserve">DES FMD COURTHOUSE BLDG
</t>
    </r>
    <r>
      <rPr>
        <b/>
        <sz val="10"/>
        <color indexed="8"/>
        <rFont val="Calibri"/>
        <family val="2"/>
      </rPr>
      <t>Administrative</t>
    </r>
  </si>
  <si>
    <t>1113087</t>
  </si>
  <si>
    <r>
      <t xml:space="preserve">DES FMD ISSAQUAH DC
</t>
    </r>
    <r>
      <rPr>
        <b/>
        <sz val="10"/>
        <color indexed="8"/>
        <rFont val="Calibri"/>
        <family val="2"/>
      </rPr>
      <t>Administrative</t>
    </r>
  </si>
  <si>
    <t>1113089</t>
  </si>
  <si>
    <r>
      <t xml:space="preserve">DES FMD ELECTIONS WAREHOUSE
</t>
    </r>
    <r>
      <rPr>
        <b/>
        <sz val="10"/>
        <color indexed="8"/>
        <rFont val="Calibri"/>
        <family val="2"/>
      </rPr>
      <t>Technical Adjustment/Close-Out request</t>
    </r>
  </si>
  <si>
    <t>1113091</t>
  </si>
  <si>
    <r>
      <t xml:space="preserve">DES FMD KING STREET CENTER
</t>
    </r>
    <r>
      <rPr>
        <b/>
        <sz val="10"/>
        <color indexed="8"/>
        <rFont val="Calibri"/>
        <family val="2"/>
      </rPr>
      <t>Technical Adjustment/Close-Out request</t>
    </r>
  </si>
  <si>
    <t>1113093</t>
  </si>
  <si>
    <r>
      <t xml:space="preserve">DES FMD COUNTYWIDE PROJECTS
</t>
    </r>
    <r>
      <rPr>
        <b/>
        <sz val="10"/>
        <color indexed="8"/>
        <rFont val="Calibri"/>
        <family val="2"/>
      </rPr>
      <t>Technical Adjustment/Close-Out request</t>
    </r>
  </si>
  <si>
    <t>1113096</t>
  </si>
  <si>
    <r>
      <t xml:space="preserve">DES FMD PRCT 4 BURIEN SW
</t>
    </r>
    <r>
      <rPr>
        <b/>
        <sz val="10"/>
        <color indexed="8"/>
        <rFont val="Calibri"/>
        <family val="2"/>
      </rPr>
      <t>Administrative</t>
    </r>
  </si>
  <si>
    <t>1113097</t>
  </si>
  <si>
    <r>
      <t xml:space="preserve">DES FMD SHORELINE DC
</t>
    </r>
    <r>
      <rPr>
        <b/>
        <sz val="10"/>
        <color indexed="8"/>
        <rFont val="Calibri"/>
        <family val="2"/>
      </rPr>
      <t>Administrative</t>
    </r>
  </si>
  <si>
    <t>1113102</t>
  </si>
  <si>
    <r>
      <t xml:space="preserve">DES FMD RENTON PH CLINIC
</t>
    </r>
    <r>
      <rPr>
        <b/>
        <sz val="10"/>
        <color indexed="8"/>
        <rFont val="Calibri"/>
        <family val="2"/>
      </rPr>
      <t>Technical Adjustment/Close-Out request</t>
    </r>
  </si>
  <si>
    <t>1113105</t>
  </si>
  <si>
    <r>
      <t xml:space="preserve">DES FMD REDMOND NE DC
</t>
    </r>
    <r>
      <rPr>
        <b/>
        <sz val="10"/>
        <color indexed="8"/>
        <rFont val="Calibri"/>
        <family val="2"/>
      </rPr>
      <t>Administrative</t>
    </r>
  </si>
  <si>
    <t>1113106</t>
  </si>
  <si>
    <r>
      <t xml:space="preserve">DES FMD BLACK RIVER BLDG
</t>
    </r>
    <r>
      <rPr>
        <b/>
        <sz val="10"/>
        <color indexed="8"/>
        <rFont val="Calibri"/>
        <family val="2"/>
      </rPr>
      <t>Technical Adjustment/Close-Out request</t>
    </r>
  </si>
  <si>
    <t>1113107</t>
  </si>
  <si>
    <r>
      <t xml:space="preserve">DES FMD MRJC
</t>
    </r>
    <r>
      <rPr>
        <b/>
        <sz val="10"/>
        <color indexed="8"/>
        <rFont val="Calibri"/>
        <family val="2"/>
      </rPr>
      <t>Administrative</t>
    </r>
  </si>
  <si>
    <t>1113108</t>
  </si>
  <si>
    <r>
      <t xml:space="preserve">DES FMD ORCAS BLDG
</t>
    </r>
    <r>
      <rPr>
        <b/>
        <sz val="10"/>
        <color indexed="8"/>
        <rFont val="Calibri"/>
        <family val="2"/>
      </rPr>
      <t>Administrative</t>
    </r>
  </si>
  <si>
    <t>1113112</t>
  </si>
  <si>
    <r>
      <t xml:space="preserve">DES FMD ADMINISTRATION BLDG
</t>
    </r>
    <r>
      <rPr>
        <b/>
        <sz val="10"/>
        <color indexed="8"/>
        <rFont val="Calibri"/>
        <family val="2"/>
      </rPr>
      <t>Administrative</t>
    </r>
  </si>
  <si>
    <t>1113114</t>
  </si>
  <si>
    <r>
      <t xml:space="preserve">DES FMD BURIEN SW DC
</t>
    </r>
    <r>
      <rPr>
        <b/>
        <sz val="10"/>
        <color indexed="8"/>
        <rFont val="Calibri"/>
        <family val="2"/>
      </rPr>
      <t>Administrative</t>
    </r>
  </si>
  <si>
    <t>1113115</t>
  </si>
  <si>
    <r>
      <t xml:space="preserve">DES FMD MRJC Detn Heat Wheels
</t>
    </r>
    <r>
      <rPr>
        <b/>
        <sz val="10"/>
        <color indexed="8"/>
        <rFont val="Calibri"/>
        <family val="2"/>
      </rPr>
      <t>Standalone</t>
    </r>
  </si>
  <si>
    <t>1113117</t>
  </si>
  <si>
    <r>
      <t xml:space="preserve">DES FMD PRCT 3 MAPLE VALLEY
</t>
    </r>
    <r>
      <rPr>
        <b/>
        <sz val="10"/>
        <color indexed="8"/>
        <rFont val="Calibri"/>
        <family val="2"/>
      </rPr>
      <t>Technical Adjustment/Close-Out request</t>
    </r>
  </si>
  <si>
    <t>1113118</t>
  </si>
  <si>
    <r>
      <t xml:space="preserve">DES FMD MARR LOT-LK YOUNGS
</t>
    </r>
    <r>
      <rPr>
        <b/>
        <sz val="10"/>
        <color indexed="8"/>
        <rFont val="Calibri"/>
        <family val="2"/>
      </rPr>
      <t>Technical Adjustment/Close-Out request</t>
    </r>
  </si>
  <si>
    <t>1113120</t>
  </si>
  <si>
    <r>
      <t xml:space="preserve">DES FMD RCECC
</t>
    </r>
    <r>
      <rPr>
        <b/>
        <sz val="10"/>
        <color indexed="8"/>
        <rFont val="Calibri"/>
        <family val="2"/>
      </rPr>
      <t>Technical Adjustment/Close-Out request</t>
    </r>
  </si>
  <si>
    <t>1113121</t>
  </si>
  <si>
    <r>
      <t xml:space="preserve">DES FMD EASTGATE PH CLINIC
</t>
    </r>
    <r>
      <rPr>
        <b/>
        <sz val="10"/>
        <color indexed="8"/>
        <rFont val="Calibri"/>
        <family val="2"/>
      </rPr>
      <t>Administrative</t>
    </r>
  </si>
  <si>
    <r>
      <t xml:space="preserve">DES FMD NORTHSHORE PH CLINIC
</t>
    </r>
    <r>
      <rPr>
        <b/>
        <sz val="10"/>
        <color indexed="8"/>
        <rFont val="Calibri"/>
        <family val="2"/>
      </rPr>
      <t>Technical Adjustment/Close-Out request</t>
    </r>
  </si>
  <si>
    <t>1113125</t>
  </si>
  <si>
    <r>
      <t xml:space="preserve">DES FMD REGIONAL ANIMAL SHELTE
</t>
    </r>
    <r>
      <rPr>
        <b/>
        <sz val="10"/>
        <color indexed="8"/>
        <rFont val="Calibri"/>
        <family val="2"/>
      </rPr>
      <t>Technical Adjustment/Close-Out request</t>
    </r>
  </si>
  <si>
    <t>1113126</t>
  </si>
  <si>
    <r>
      <t xml:space="preserve">DES FMD CHINOOK BLDG
</t>
    </r>
    <r>
      <rPr>
        <b/>
        <sz val="10"/>
        <color indexed="8"/>
        <rFont val="Calibri"/>
        <family val="2"/>
      </rPr>
      <t>Technical Adjustment/Close-Out request</t>
    </r>
  </si>
  <si>
    <t>1113127</t>
  </si>
  <si>
    <r>
      <t xml:space="preserve">DES FMD FEDERAL WAY PH CLINIC
</t>
    </r>
    <r>
      <rPr>
        <b/>
        <sz val="10"/>
        <color indexed="8"/>
        <rFont val="Calibri"/>
        <family val="2"/>
      </rPr>
      <t>Technical Adjustment/Close-Out request</t>
    </r>
  </si>
  <si>
    <t>1113128</t>
  </si>
  <si>
    <r>
      <t xml:space="preserve">DES FMD RECORDS WAREHOUSE
</t>
    </r>
    <r>
      <rPr>
        <b/>
        <sz val="10"/>
        <color indexed="8"/>
        <rFont val="Calibri"/>
        <family val="2"/>
      </rPr>
      <t>Administrative</t>
    </r>
  </si>
  <si>
    <t>1114237</t>
  </si>
  <si>
    <r>
      <t xml:space="preserve">DES FMD AB ROOF COVER 5TH AVE
</t>
    </r>
    <r>
      <rPr>
        <b/>
        <sz val="10"/>
        <color indexed="8"/>
        <rFont val="Calibri"/>
        <family val="2"/>
      </rPr>
      <t>Technical Adjustment/Close-Out request</t>
    </r>
  </si>
  <si>
    <t>1114355</t>
  </si>
  <si>
    <r>
      <t xml:space="preserve">DES FMD CH MEP STUDY
</t>
    </r>
    <r>
      <rPr>
        <b/>
        <sz val="10"/>
        <color indexed="8"/>
        <rFont val="Calibri"/>
        <family val="2"/>
      </rPr>
      <t>Technical Adjustment/Close-Out request</t>
    </r>
  </si>
  <si>
    <t>1114359</t>
  </si>
  <si>
    <r>
      <t xml:space="preserve">Elections Building Parking Lot
</t>
    </r>
    <r>
      <rPr>
        <b/>
        <sz val="10"/>
        <color indexed="8"/>
        <rFont val="Calibri"/>
        <family val="2"/>
      </rPr>
      <t>Standalone</t>
    </r>
  </si>
  <si>
    <t>1114361</t>
  </si>
  <si>
    <r>
      <t xml:space="preserve">KC Garage Roof Toppings
</t>
    </r>
    <r>
      <rPr>
        <b/>
        <sz val="10"/>
        <color indexed="8"/>
        <rFont val="Calibri"/>
        <family val="2"/>
      </rPr>
      <t>Standalone</t>
    </r>
  </si>
  <si>
    <t>1114364</t>
  </si>
  <si>
    <r>
      <t xml:space="preserve">DES FMD KCCF EXTERIOR DOORS
</t>
    </r>
    <r>
      <rPr>
        <b/>
        <sz val="10"/>
        <color indexed="8"/>
        <rFont val="Calibri"/>
        <family val="2"/>
      </rPr>
      <t>Standalone</t>
    </r>
  </si>
  <si>
    <t>1114371</t>
  </si>
  <si>
    <r>
      <t xml:space="preserve">DES FMD MRJC-CRT DSTRBN COILS
</t>
    </r>
    <r>
      <rPr>
        <b/>
        <sz val="10"/>
        <color indexed="8"/>
        <rFont val="Calibri"/>
        <family val="2"/>
      </rPr>
      <t>Technical Adjustment/Close-Out request</t>
    </r>
  </si>
  <si>
    <t>1116697</t>
  </si>
  <si>
    <r>
      <t xml:space="preserve">DES FMD PH EASTGATE FLOOR FIN
</t>
    </r>
    <r>
      <rPr>
        <b/>
        <sz val="10"/>
        <color indexed="8"/>
        <rFont val="Calibri"/>
        <family val="2"/>
      </rPr>
      <t>Technical Adjustment/Close-Out request</t>
    </r>
  </si>
  <si>
    <t>1116698</t>
  </si>
  <si>
    <r>
      <t xml:space="preserve">DES FMD PH FED WAY FLOOR FIN
</t>
    </r>
    <r>
      <rPr>
        <b/>
        <sz val="10"/>
        <color indexed="8"/>
        <rFont val="Calibri"/>
        <family val="2"/>
      </rPr>
      <t>Technical Adjustment/Close-Out request</t>
    </r>
  </si>
  <si>
    <t>1116699</t>
  </si>
  <si>
    <r>
      <t xml:space="preserve">Police Prec. #4 Burien Parking Lots
</t>
    </r>
    <r>
      <rPr>
        <b/>
        <sz val="10"/>
        <color indexed="8"/>
        <rFont val="Calibri"/>
        <family val="2"/>
      </rPr>
      <t>Standalone</t>
    </r>
  </si>
  <si>
    <t>1116702</t>
  </si>
  <si>
    <r>
      <t xml:space="preserve">DES FMD DC SHORELN EXTR WINDWS
</t>
    </r>
    <r>
      <rPr>
        <b/>
        <sz val="10"/>
        <color indexed="8"/>
        <rFont val="Calibri"/>
        <family val="2"/>
      </rPr>
      <t>Standalone</t>
    </r>
  </si>
  <si>
    <t>1116874</t>
  </si>
  <si>
    <r>
      <t xml:space="preserve">DES FMD MRJC DOM WATER DISTRB
</t>
    </r>
    <r>
      <rPr>
        <b/>
        <sz val="10"/>
        <color indexed="8"/>
        <rFont val="Calibri"/>
        <family val="2"/>
      </rPr>
      <t>Technical Adjustment/Close-Out request</t>
    </r>
  </si>
  <si>
    <t>1121222</t>
  </si>
  <si>
    <r>
      <t xml:space="preserve">DES FMD MRJC ENTRANCE GATE REP
</t>
    </r>
    <r>
      <rPr>
        <b/>
        <sz val="10"/>
        <color indexed="8"/>
        <rFont val="Calibri"/>
        <family val="2"/>
      </rPr>
      <t>Technical Adjustment/Close-Out request</t>
    </r>
  </si>
  <si>
    <t>1121959</t>
  </si>
  <si>
    <r>
      <t xml:space="preserve">DES FMD KAS KENNEL ROOF
</t>
    </r>
    <r>
      <rPr>
        <b/>
        <sz val="10"/>
        <color indexed="8"/>
        <rFont val="Calibri"/>
        <family val="2"/>
      </rPr>
      <t>Technical Adjustment/Close-Out request</t>
    </r>
  </si>
  <si>
    <t>1121961</t>
  </si>
  <si>
    <r>
      <t xml:space="preserve">DES FMD CH FIRE ALARM SYSTEMS
</t>
    </r>
    <r>
      <rPr>
        <b/>
        <sz val="10"/>
        <color indexed="8"/>
        <rFont val="Calibri"/>
        <family val="2"/>
      </rPr>
      <t>Standalone</t>
    </r>
  </si>
  <si>
    <t>1121962</t>
  </si>
  <si>
    <r>
      <t xml:space="preserve">King Co Courthouse Roof Coverings
</t>
    </r>
    <r>
      <rPr>
        <b/>
        <sz val="10"/>
        <color indexed="8"/>
        <rFont val="Calibri"/>
        <family val="2"/>
      </rPr>
      <t>Standalone</t>
    </r>
  </si>
  <si>
    <t>1121986</t>
  </si>
  <si>
    <r>
      <t xml:space="preserve">DES FMD CH DJA FLOOR FINISHES
</t>
    </r>
    <r>
      <rPr>
        <b/>
        <sz val="10"/>
        <color indexed="8"/>
        <rFont val="Calibri"/>
        <family val="2"/>
      </rPr>
      <t>Technical Adjustment/Close-Out request</t>
    </r>
  </si>
  <si>
    <t>1121988</t>
  </si>
  <si>
    <r>
      <t xml:space="preserve">Kent Animal Shelter Office Terminal and Package Units
</t>
    </r>
    <r>
      <rPr>
        <b/>
        <sz val="10"/>
        <color indexed="8"/>
        <rFont val="Calibri"/>
        <family val="2"/>
      </rPr>
      <t>Standalone</t>
    </r>
  </si>
  <si>
    <t>1121989</t>
  </si>
  <si>
    <r>
      <t xml:space="preserve">Kent Animal Shelter - Kennel Terminal and Package Units
</t>
    </r>
    <r>
      <rPr>
        <b/>
        <sz val="10"/>
        <color indexed="8"/>
        <rFont val="Calibri"/>
        <family val="2"/>
      </rPr>
      <t>Standalone</t>
    </r>
  </si>
  <si>
    <t>1121994</t>
  </si>
  <si>
    <r>
      <t xml:space="preserve">Police Barclay Dean Evidence Office Terminal and Package Units
</t>
    </r>
    <r>
      <rPr>
        <b/>
        <sz val="10"/>
        <color indexed="8"/>
        <rFont val="Calibri"/>
        <family val="2"/>
      </rPr>
      <t>Standalone</t>
    </r>
  </si>
  <si>
    <t>1124124</t>
  </si>
  <si>
    <r>
      <t xml:space="preserve">Admin. Bldg. Heat Generating Systems
</t>
    </r>
    <r>
      <rPr>
        <b/>
        <sz val="10"/>
        <color indexed="8"/>
        <rFont val="Calibri"/>
        <family val="2"/>
      </rPr>
      <t>Standalone</t>
    </r>
  </si>
  <si>
    <t>1124127</t>
  </si>
  <si>
    <r>
      <t xml:space="preserve">MRJC Detention Cooling Towers
</t>
    </r>
    <r>
      <rPr>
        <b/>
        <sz val="10"/>
        <color indexed="8"/>
        <rFont val="Calibri"/>
        <family val="2"/>
      </rPr>
      <t>Standalone</t>
    </r>
  </si>
  <si>
    <t>1124128</t>
  </si>
  <si>
    <r>
      <t xml:space="preserve">MRJC Detention Heating &amp; Cooling Coils
</t>
    </r>
    <r>
      <rPr>
        <b/>
        <sz val="10"/>
        <color indexed="8"/>
        <rFont val="Calibri"/>
        <family val="2"/>
      </rPr>
      <t>Standalone</t>
    </r>
  </si>
  <si>
    <t>1124129</t>
  </si>
  <si>
    <r>
      <t xml:space="preserve">Admin. Bldg. Heating and Cooling Coils
</t>
    </r>
    <r>
      <rPr>
        <b/>
        <sz val="10"/>
        <color indexed="8"/>
        <rFont val="Calibri"/>
        <family val="2"/>
      </rPr>
      <t>Standalone</t>
    </r>
  </si>
  <si>
    <t>1124130</t>
  </si>
  <si>
    <r>
      <t xml:space="preserve">King Co. Courthouse Exterior Doors
</t>
    </r>
    <r>
      <rPr>
        <b/>
        <sz val="10"/>
        <color indexed="8"/>
        <rFont val="Calibri"/>
        <family val="2"/>
      </rPr>
      <t>Standalone</t>
    </r>
  </si>
  <si>
    <t>1124131</t>
  </si>
  <si>
    <r>
      <t xml:space="preserve">King Co. Courthouse Security
</t>
    </r>
    <r>
      <rPr>
        <b/>
        <sz val="10"/>
        <color indexed="8"/>
        <rFont val="Calibri"/>
        <family val="2"/>
      </rPr>
      <t>Standalone</t>
    </r>
  </si>
  <si>
    <t>1124132</t>
  </si>
  <si>
    <r>
      <t xml:space="preserve">KCCF Roof Openings -1W Yard Out
</t>
    </r>
    <r>
      <rPr>
        <b/>
        <sz val="10"/>
        <color indexed="8"/>
        <rFont val="Calibri"/>
        <family val="2"/>
      </rPr>
      <t>Standalone</t>
    </r>
  </si>
  <si>
    <t>1124133</t>
  </si>
  <si>
    <r>
      <t xml:space="preserve">Police Barclay Dean Evidence Whse Parking Lots
</t>
    </r>
    <r>
      <rPr>
        <b/>
        <sz val="10"/>
        <color indexed="8"/>
        <rFont val="Calibri"/>
        <family val="2"/>
      </rPr>
      <t>Standalone</t>
    </r>
  </si>
  <si>
    <t>1124134</t>
  </si>
  <si>
    <r>
      <t xml:space="preserve">Police Barclay Dean Evidence Office Fire Alarm Systems
</t>
    </r>
    <r>
      <rPr>
        <b/>
        <sz val="10"/>
        <color indexed="8"/>
        <rFont val="Calibri"/>
        <family val="2"/>
      </rPr>
      <t>Standalone</t>
    </r>
  </si>
  <si>
    <t>1124141</t>
  </si>
  <si>
    <r>
      <t xml:space="preserve">Kent Animal Shelter - Kennel Testing and Balancing
</t>
    </r>
    <r>
      <rPr>
        <b/>
        <sz val="10"/>
        <color indexed="8"/>
        <rFont val="Calibri"/>
        <family val="2"/>
      </rPr>
      <t>Standalone</t>
    </r>
  </si>
  <si>
    <t>1124142</t>
  </si>
  <si>
    <r>
      <t xml:space="preserve">KSC Consolidation Phase 2-Carpet &amp; Paint Flrs 3,4,7,8
</t>
    </r>
    <r>
      <rPr>
        <b/>
        <sz val="10"/>
        <color indexed="8"/>
        <rFont val="Calibri"/>
        <family val="2"/>
      </rPr>
      <t>Standalone</t>
    </r>
  </si>
  <si>
    <t>1124143</t>
  </si>
  <si>
    <r>
      <t xml:space="preserve">Maple Valley Precinct 3 Testing and Balancing
</t>
    </r>
    <r>
      <rPr>
        <b/>
        <sz val="10"/>
        <color indexed="8"/>
        <rFont val="Calibri"/>
        <family val="2"/>
      </rPr>
      <t>Standalone</t>
    </r>
  </si>
  <si>
    <t>1124161</t>
  </si>
  <si>
    <r>
      <t xml:space="preserve">MRJC Detention Cooling Generating Systems
</t>
    </r>
    <r>
      <rPr>
        <b/>
        <sz val="10"/>
        <color indexed="8"/>
        <rFont val="Calibri"/>
        <family val="2"/>
      </rPr>
      <t>Standalone</t>
    </r>
  </si>
  <si>
    <t>1124162</t>
  </si>
  <si>
    <r>
      <t xml:space="preserve">KCCF Terminal and Package Units
</t>
    </r>
    <r>
      <rPr>
        <b/>
        <sz val="10"/>
        <color indexed="8"/>
        <rFont val="Calibri"/>
        <family val="2"/>
      </rPr>
      <t>Standalone</t>
    </r>
  </si>
  <si>
    <t>1124163</t>
  </si>
  <si>
    <r>
      <t xml:space="preserve">KCCF Domestic Water Distribution
</t>
    </r>
    <r>
      <rPr>
        <b/>
        <sz val="10"/>
        <color indexed="8"/>
        <rFont val="Calibri"/>
        <family val="2"/>
      </rPr>
      <t>Standalone</t>
    </r>
  </si>
  <si>
    <t>1124164</t>
  </si>
  <si>
    <r>
      <t xml:space="preserve">Youth Service Center-Spruce Roof Coverings
</t>
    </r>
    <r>
      <rPr>
        <b/>
        <sz val="10"/>
        <color indexed="8"/>
        <rFont val="Calibri"/>
        <family val="2"/>
      </rPr>
      <t>Standalone</t>
    </r>
  </si>
  <si>
    <t>1124165</t>
  </si>
  <si>
    <r>
      <t xml:space="preserve">Admin. Bldg. Pedestrian Paving
</t>
    </r>
    <r>
      <rPr>
        <b/>
        <sz val="10"/>
        <color indexed="8"/>
        <rFont val="Calibri"/>
        <family val="2"/>
      </rPr>
      <t>Standalone</t>
    </r>
  </si>
  <si>
    <t>1124166</t>
  </si>
  <si>
    <r>
      <t xml:space="preserve">King Co. Courthouse Terminal and Package Units
</t>
    </r>
    <r>
      <rPr>
        <b/>
        <sz val="10"/>
        <color indexed="8"/>
        <rFont val="Calibri"/>
        <family val="2"/>
      </rPr>
      <t>Standalone</t>
    </r>
  </si>
  <si>
    <t>1124167</t>
  </si>
  <si>
    <r>
      <t xml:space="preserve">KCCF Other Electrical Systems
</t>
    </r>
    <r>
      <rPr>
        <b/>
        <sz val="10"/>
        <color indexed="8"/>
        <rFont val="Calibri"/>
        <family val="2"/>
      </rPr>
      <t>Standalone</t>
    </r>
  </si>
  <si>
    <t>1124169</t>
  </si>
  <si>
    <r>
      <t xml:space="preserve">MRJC Courthouse Security
</t>
    </r>
    <r>
      <rPr>
        <b/>
        <sz val="10"/>
        <color indexed="8"/>
        <rFont val="Calibri"/>
        <family val="2"/>
      </rPr>
      <t>Standalone</t>
    </r>
  </si>
  <si>
    <t>1124213</t>
  </si>
  <si>
    <r>
      <t xml:space="preserve">Police Barclay Dean Evidence Whse Roof Construction
</t>
    </r>
    <r>
      <rPr>
        <b/>
        <sz val="10"/>
        <color indexed="8"/>
        <rFont val="Calibri"/>
        <family val="2"/>
      </rPr>
      <t>Standalone</t>
    </r>
  </si>
  <si>
    <t>1124214</t>
  </si>
  <si>
    <r>
      <t xml:space="preserve">Kent Animal Shelter Office Controls and Instrumentation
</t>
    </r>
    <r>
      <rPr>
        <b/>
        <sz val="10"/>
        <color indexed="8"/>
        <rFont val="Calibri"/>
        <family val="2"/>
      </rPr>
      <t>Standalone</t>
    </r>
  </si>
  <si>
    <t>1124471</t>
  </si>
  <si>
    <r>
      <t xml:space="preserve">DES FMD RECORDS WHSE ROOF CVR
</t>
    </r>
    <r>
      <rPr>
        <b/>
        <sz val="10"/>
        <color indexed="8"/>
        <rFont val="Calibri"/>
        <family val="2"/>
      </rPr>
      <t>Standalone</t>
    </r>
  </si>
  <si>
    <t>1124472</t>
  </si>
  <si>
    <r>
      <t xml:space="preserve">DES FMD KCCH SYS REVITALIZ
</t>
    </r>
    <r>
      <rPr>
        <b/>
        <sz val="10"/>
        <color indexed="8"/>
        <rFont val="Calibri"/>
        <family val="2"/>
      </rPr>
      <t>Standalone</t>
    </r>
  </si>
  <si>
    <t>1124564</t>
  </si>
  <si>
    <r>
      <t xml:space="preserve">DES FMD CFJC
</t>
    </r>
    <r>
      <rPr>
        <b/>
        <sz val="10"/>
        <color indexed="8"/>
        <rFont val="Calibri"/>
        <family val="2"/>
      </rPr>
      <t>Technical Adjustment/Close-Out request</t>
    </r>
  </si>
  <si>
    <t>1124568</t>
  </si>
  <si>
    <r>
      <t xml:space="preserve">DES FMD PRCT3 MV FLD RPT CXA
</t>
    </r>
    <r>
      <rPr>
        <b/>
        <sz val="10"/>
        <color indexed="8"/>
        <rFont val="Calibri"/>
        <family val="2"/>
      </rPr>
      <t>Standalone</t>
    </r>
  </si>
  <si>
    <t>1124606</t>
  </si>
  <si>
    <r>
      <t xml:space="preserve">DES FMD MMRF QUICK RESPONSE
</t>
    </r>
    <r>
      <rPr>
        <b/>
        <sz val="10"/>
        <color indexed="8"/>
        <rFont val="Calibri"/>
        <family val="2"/>
      </rPr>
      <t>Project with Subprojects</t>
    </r>
  </si>
  <si>
    <t>1124914</t>
  </si>
  <si>
    <r>
      <t xml:space="preserve">KCCF- Wall Finishes 
</t>
    </r>
    <r>
      <rPr>
        <b/>
        <sz val="10"/>
        <color indexed="8"/>
        <rFont val="Calibri"/>
        <family val="2"/>
      </rPr>
      <t>Standalone</t>
    </r>
  </si>
  <si>
    <t>3421 - Major Maintenance Reserve Sub</t>
  </si>
  <si>
    <t>3461</t>
  </si>
  <si>
    <t>Regional Justice Center Projects</t>
  </si>
  <si>
    <t>1124551</t>
  </si>
  <si>
    <r>
      <t xml:space="preserve">DES FMD TRANSF TO 3951-1123605
</t>
    </r>
    <r>
      <rPr>
        <b/>
        <sz val="10"/>
        <color indexed="8"/>
        <rFont val="Calibri"/>
        <family val="2"/>
      </rPr>
      <t>Standalone</t>
    </r>
  </si>
  <si>
    <t>3461 - Regional Justice Center Projects</t>
  </si>
  <si>
    <t>3473</t>
  </si>
  <si>
    <t>Radio Services CIP Fund​</t>
  </si>
  <si>
    <t>1047311</t>
  </si>
  <si>
    <r>
      <t xml:space="preserve">KCIT EMER RADIO EQ REPLACE ASM
</t>
    </r>
    <r>
      <rPr>
        <b/>
        <sz val="10"/>
        <color indexed="8"/>
        <rFont val="Calibri"/>
        <family val="2"/>
      </rPr>
      <t>Technical Adjustment/Close-Out request</t>
    </r>
  </si>
  <si>
    <t>1047312</t>
  </si>
  <si>
    <r>
      <t xml:space="preserve">KCIT PS NEXT GEN VOICE/DATA
</t>
    </r>
    <r>
      <rPr>
        <b/>
        <sz val="10"/>
        <color indexed="8"/>
        <rFont val="Calibri"/>
        <family val="2"/>
      </rPr>
      <t>Technical Adjustment/Close-Out request</t>
    </r>
  </si>
  <si>
    <t>1047315</t>
  </si>
  <si>
    <r>
      <t xml:space="preserve">KCIT RADIO INFRA FACILITY AND
</t>
    </r>
    <r>
      <rPr>
        <b/>
        <sz val="10"/>
        <color indexed="8"/>
        <rFont val="Calibri"/>
        <family val="2"/>
      </rPr>
      <t>Technical Adjustment/Close-Out request</t>
    </r>
  </si>
  <si>
    <t>1047320</t>
  </si>
  <si>
    <r>
      <t xml:space="preserve">KCIT VHF UHF NARROWBANDING
</t>
    </r>
    <r>
      <rPr>
        <b/>
        <sz val="10"/>
        <color indexed="8"/>
        <rFont val="Calibri"/>
        <family val="2"/>
      </rPr>
      <t>Technical Adjustment/Close-Out request</t>
    </r>
  </si>
  <si>
    <t>1111945</t>
  </si>
  <si>
    <r>
      <t xml:space="preserve">KCIT RADIO COMM INFRASTRUCTURE
</t>
    </r>
    <r>
      <rPr>
        <b/>
        <sz val="10"/>
        <color indexed="8"/>
        <rFont val="Calibri"/>
        <family val="2"/>
      </rPr>
      <t>Technical Adjustment/Close-Out request</t>
    </r>
  </si>
  <si>
    <t>1115922</t>
  </si>
  <si>
    <r>
      <t xml:space="preserve">Subscriber Radios Replacement
</t>
    </r>
    <r>
      <rPr>
        <b/>
        <sz val="10"/>
        <color indexed="8"/>
        <rFont val="Calibri"/>
        <family val="2"/>
      </rPr>
      <t>Standalone</t>
    </r>
  </si>
  <si>
    <t>3473 - Radio Services CIP Fund​</t>
  </si>
  <si>
    <t>3490</t>
  </si>
  <si>
    <t>Parks Facilities Rehab</t>
  </si>
  <si>
    <t>1040750</t>
  </si>
  <si>
    <r>
      <t xml:space="preserve">PKS FEASIBILITY STUDIES
</t>
    </r>
    <r>
      <rPr>
        <b/>
        <sz val="10"/>
        <color indexed="8"/>
        <rFont val="Calibri"/>
        <family val="2"/>
      </rPr>
      <t>Standalone</t>
    </r>
  </si>
  <si>
    <t>1040756</t>
  </si>
  <si>
    <r>
      <t xml:space="preserve">PKS FMD CAPL PRJT OVERSIGHT 349 (1040756)
</t>
    </r>
    <r>
      <rPr>
        <b/>
        <sz val="10"/>
        <color indexed="8"/>
        <rFont val="Calibri"/>
        <family val="2"/>
      </rPr>
      <t>Administrative</t>
    </r>
  </si>
  <si>
    <t>1040889</t>
  </si>
  <si>
    <r>
      <t xml:space="preserve">PKS SMALL CONTRACTS
</t>
    </r>
    <r>
      <rPr>
        <b/>
        <sz val="10"/>
        <color indexed="8"/>
        <rFont val="Calibri"/>
        <family val="2"/>
      </rPr>
      <t>Project with Subprojects</t>
    </r>
  </si>
  <si>
    <t>1041074</t>
  </si>
  <si>
    <r>
      <t xml:space="preserve">PKS SIGNAGE
</t>
    </r>
    <r>
      <rPr>
        <b/>
        <sz val="10"/>
        <color indexed="8"/>
        <rFont val="Calibri"/>
        <family val="2"/>
      </rPr>
      <t>Standalone</t>
    </r>
  </si>
  <si>
    <t>3490 - Parks Facilities Rehab</t>
  </si>
  <si>
    <t>3522</t>
  </si>
  <si>
    <t>Open Space Non-bond County Projects</t>
  </si>
  <si>
    <t>1047267</t>
  </si>
  <si>
    <r>
      <t xml:space="preserve">WLOS GRANT CONTINGENCY
</t>
    </r>
    <r>
      <rPr>
        <b/>
        <sz val="10"/>
        <color indexed="8"/>
        <rFont val="Calibri"/>
        <family val="2"/>
      </rPr>
      <t>Project with Subprojects</t>
    </r>
  </si>
  <si>
    <t>1122103</t>
  </si>
  <si>
    <r>
      <t xml:space="preserve">WLOS Riverbend Reloc/Rental
</t>
    </r>
    <r>
      <rPr>
        <b/>
        <sz val="10"/>
        <color indexed="8"/>
        <rFont val="Calibri"/>
        <family val="2"/>
      </rPr>
      <t>Standalone</t>
    </r>
  </si>
  <si>
    <t>3522 - Open Space Non-bond County Projects</t>
  </si>
  <si>
    <t>3581</t>
  </si>
  <si>
    <t>Parks Capital Fund</t>
  </si>
  <si>
    <t>1044588</t>
  </si>
  <si>
    <r>
      <t xml:space="preserve">PKS BASS/BEAVER/DANDY LK-PEL
</t>
    </r>
    <r>
      <rPr>
        <b/>
        <sz val="10"/>
        <color indexed="8"/>
        <rFont val="Calibri"/>
        <family val="2"/>
      </rPr>
      <t>Standalone</t>
    </r>
  </si>
  <si>
    <t>1044590</t>
  </si>
  <si>
    <r>
      <t xml:space="preserve">PKS BEAR CREEK WATERWAYS
</t>
    </r>
    <r>
      <rPr>
        <b/>
        <sz val="10"/>
        <color indexed="8"/>
        <rFont val="Calibri"/>
        <family val="2"/>
      </rPr>
      <t>Standalone</t>
    </r>
  </si>
  <si>
    <t>1044592</t>
  </si>
  <si>
    <r>
      <t xml:space="preserve">PKS AUDITOR CAPITAL PROJECT OVERSIGHT
</t>
    </r>
    <r>
      <rPr>
        <b/>
        <sz val="10"/>
        <color indexed="8"/>
        <rFont val="Calibri"/>
        <family val="2"/>
      </rPr>
      <t>Administrative</t>
    </r>
  </si>
  <si>
    <t>1044598</t>
  </si>
  <si>
    <r>
      <t xml:space="preserve">PKS COUGAR-SQUAK CORRIDOR PEL
</t>
    </r>
    <r>
      <rPr>
        <b/>
        <sz val="10"/>
        <color indexed="8"/>
        <rFont val="Calibri"/>
        <family val="2"/>
      </rPr>
      <t>Standalone</t>
    </r>
  </si>
  <si>
    <t>1044600</t>
  </si>
  <si>
    <r>
      <t xml:space="preserve">PKS M:E Lake Samm Trail
</t>
    </r>
    <r>
      <rPr>
        <b/>
        <sz val="10"/>
        <color indexed="8"/>
        <rFont val="Calibri"/>
        <family val="2"/>
      </rPr>
      <t>Project with Subprojects</t>
    </r>
  </si>
  <si>
    <t>1044668</t>
  </si>
  <si>
    <r>
      <t xml:space="preserve">PKS FOOTHILLS REGIONAL TRAIL
</t>
    </r>
    <r>
      <rPr>
        <b/>
        <sz val="10"/>
        <color indexed="8"/>
        <rFont val="Calibri"/>
        <family val="2"/>
      </rPr>
      <t>Project with Subprojects</t>
    </r>
  </si>
  <si>
    <t>1044750</t>
  </si>
  <si>
    <r>
      <t xml:space="preserve">PKS MITCHELL HILL DUTHIE
</t>
    </r>
    <r>
      <rPr>
        <b/>
        <sz val="10"/>
        <color indexed="8"/>
        <rFont val="Calibri"/>
        <family val="2"/>
      </rPr>
      <t>Standalone</t>
    </r>
  </si>
  <si>
    <t>1044754</t>
  </si>
  <si>
    <r>
      <t xml:space="preserve">PKS PARKS CAPITAL DEFAULT
</t>
    </r>
    <r>
      <rPr>
        <b/>
        <sz val="10"/>
        <color indexed="8"/>
        <rFont val="Calibri"/>
        <family val="2"/>
      </rPr>
      <t>Administrative</t>
    </r>
  </si>
  <si>
    <t>1044755</t>
  </si>
  <si>
    <r>
      <t xml:space="preserve">PKS PATTERSON CREEK ADDTN-PEL
</t>
    </r>
    <r>
      <rPr>
        <b/>
        <sz val="10"/>
        <color indexed="8"/>
        <rFont val="Calibri"/>
        <family val="2"/>
      </rPr>
      <t>Standalone</t>
    </r>
  </si>
  <si>
    <t>1044835</t>
  </si>
  <si>
    <r>
      <t xml:space="preserve">PKS REGIONAL OPEN SPACE INITI
</t>
    </r>
    <r>
      <rPr>
        <b/>
        <sz val="10"/>
        <color indexed="8"/>
        <rFont val="Calibri"/>
        <family val="2"/>
      </rPr>
      <t>Standalone</t>
    </r>
  </si>
  <si>
    <t>1044916</t>
  </si>
  <si>
    <r>
      <t xml:space="preserve">PKS TOLT RIVER ADDITIONS
</t>
    </r>
    <r>
      <rPr>
        <b/>
        <sz val="10"/>
        <color indexed="8"/>
        <rFont val="Calibri"/>
        <family val="2"/>
      </rPr>
      <t>Standalone</t>
    </r>
  </si>
  <si>
    <t>1047004</t>
  </si>
  <si>
    <r>
      <t xml:space="preserve">PKS PARADISE-JUDD CK (VI)-PEL
</t>
    </r>
    <r>
      <rPr>
        <b/>
        <sz val="10"/>
        <color indexed="8"/>
        <rFont val="Calibri"/>
        <family val="2"/>
      </rPr>
      <t>Standalone</t>
    </r>
  </si>
  <si>
    <t>1047185</t>
  </si>
  <si>
    <r>
      <t xml:space="preserve">PKS ENUMCLAW FORESTED FOOTHIL
</t>
    </r>
    <r>
      <rPr>
        <b/>
        <sz val="10"/>
        <color indexed="8"/>
        <rFont val="Calibri"/>
        <family val="2"/>
      </rPr>
      <t>Standalone</t>
    </r>
  </si>
  <si>
    <t>1112621</t>
  </si>
  <si>
    <r>
      <t xml:space="preserve">PKS South County Regional Tra
</t>
    </r>
    <r>
      <rPr>
        <b/>
        <sz val="10"/>
        <color indexed="8"/>
        <rFont val="Calibri"/>
        <family val="2"/>
      </rPr>
      <t>Project with Subprojects</t>
    </r>
  </si>
  <si>
    <t>1114770</t>
  </si>
  <si>
    <r>
      <t xml:space="preserve">PKS SOOS CREEK REGIONAL PARK
</t>
    </r>
    <r>
      <rPr>
        <b/>
        <sz val="10"/>
        <color indexed="8"/>
        <rFont val="Calibri"/>
        <family val="2"/>
      </rPr>
      <t>Standalone</t>
    </r>
  </si>
  <si>
    <t>1114773</t>
  </si>
  <si>
    <r>
      <t xml:space="preserve">PKS ISLAND CTR FOREST ADD
</t>
    </r>
    <r>
      <rPr>
        <b/>
        <sz val="10"/>
        <color indexed="8"/>
        <rFont val="Calibri"/>
        <family val="2"/>
      </rPr>
      <t>Standalone</t>
    </r>
  </si>
  <si>
    <t>1116954</t>
  </si>
  <si>
    <r>
      <t xml:space="preserve">PKS MIDDLE GREEN RIVER ACQ
</t>
    </r>
    <r>
      <rPr>
        <b/>
        <sz val="10"/>
        <color indexed="8"/>
        <rFont val="Calibri"/>
        <family val="2"/>
      </rPr>
      <t>Standalone</t>
    </r>
  </si>
  <si>
    <t>1116957</t>
  </si>
  <si>
    <r>
      <t xml:space="preserve">WHITE RIVER FOREST
</t>
    </r>
    <r>
      <rPr>
        <b/>
        <sz val="10"/>
        <color indexed="8"/>
        <rFont val="Calibri"/>
        <family val="2"/>
      </rPr>
      <t>Standalone</t>
    </r>
  </si>
  <si>
    <t>1120085</t>
  </si>
  <si>
    <r>
      <t xml:space="preserve">PKS M:GREEN2CEDAR RIVER TRAIL
</t>
    </r>
    <r>
      <rPr>
        <b/>
        <sz val="10"/>
        <color indexed="8"/>
        <rFont val="Calibri"/>
        <family val="2"/>
      </rPr>
      <t>Standalone</t>
    </r>
  </si>
  <si>
    <t>1121155</t>
  </si>
  <si>
    <r>
      <t xml:space="preserve">PKS M:EASTSIDE RAIL CORR (ERC)
</t>
    </r>
    <r>
      <rPr>
        <b/>
        <sz val="10"/>
        <color indexed="8"/>
        <rFont val="Calibri"/>
        <family val="2"/>
      </rPr>
      <t>Standalone</t>
    </r>
  </si>
  <si>
    <t>1121443</t>
  </si>
  <si>
    <r>
      <t xml:space="preserve">PKS M:TRAILHEAD DEV &amp; ACCESS
</t>
    </r>
    <r>
      <rPr>
        <b/>
        <sz val="10"/>
        <color indexed="8"/>
        <rFont val="Calibri"/>
        <family val="2"/>
      </rPr>
      <t>Project with Subprojects</t>
    </r>
  </si>
  <si>
    <t>1121451</t>
  </si>
  <si>
    <r>
      <t xml:space="preserve">PKS M:GRIFFIN CREEK NA
</t>
    </r>
    <r>
      <rPr>
        <b/>
        <sz val="10"/>
        <color indexed="8"/>
        <rFont val="Calibri"/>
        <family val="2"/>
      </rPr>
      <t>Standalone</t>
    </r>
  </si>
  <si>
    <t>1121455</t>
  </si>
  <si>
    <r>
      <t xml:space="preserve">PKS M:RTS MOBILITY CONNECTIONS
</t>
    </r>
    <r>
      <rPr>
        <b/>
        <sz val="10"/>
        <color indexed="8"/>
        <rFont val="Calibri"/>
        <family val="2"/>
      </rPr>
      <t>Standalone</t>
    </r>
  </si>
  <si>
    <t>1121498</t>
  </si>
  <si>
    <r>
      <t xml:space="preserve">PKS M:PLAYAREA REHAB
</t>
    </r>
    <r>
      <rPr>
        <b/>
        <sz val="10"/>
        <color indexed="8"/>
        <rFont val="Calibri"/>
        <family val="2"/>
      </rPr>
      <t>Project with Subprojects</t>
    </r>
  </si>
  <si>
    <t>1121499</t>
  </si>
  <si>
    <r>
      <t xml:space="preserve">PKS M:BRIDGE&amp;TRESTLE PROGRAM
</t>
    </r>
    <r>
      <rPr>
        <b/>
        <sz val="10"/>
        <color indexed="8"/>
        <rFont val="Calibri"/>
        <family val="2"/>
      </rPr>
      <t>Project with Subprojects</t>
    </r>
  </si>
  <si>
    <t>1121500</t>
  </si>
  <si>
    <r>
      <t xml:space="preserve">PKS M:REG TRL SURFACE IMPR
</t>
    </r>
    <r>
      <rPr>
        <b/>
        <sz val="10"/>
        <color indexed="8"/>
        <rFont val="Calibri"/>
        <family val="2"/>
      </rPr>
      <t>Project with Subprojects</t>
    </r>
  </si>
  <si>
    <t>1122160</t>
  </si>
  <si>
    <r>
      <t xml:space="preserve">PKS M:TAYLOR MTN FRST ADD
</t>
    </r>
    <r>
      <rPr>
        <b/>
        <sz val="10"/>
        <color indexed="8"/>
        <rFont val="Calibri"/>
        <family val="2"/>
      </rPr>
      <t>Standalone</t>
    </r>
  </si>
  <si>
    <t>1123804</t>
  </si>
  <si>
    <r>
      <t xml:space="preserve">PKS M:GREEN TO DUWAMISH REG TR
</t>
    </r>
    <r>
      <rPr>
        <b/>
        <sz val="10"/>
        <color indexed="8"/>
        <rFont val="Calibri"/>
        <family val="2"/>
      </rPr>
      <t>Standalone</t>
    </r>
  </si>
  <si>
    <t>1123892</t>
  </si>
  <si>
    <r>
      <t xml:space="preserve">PKS M: BALLFLD, SPRT CRT REHAB
</t>
    </r>
    <r>
      <rPr>
        <b/>
        <sz val="10"/>
        <color indexed="8"/>
        <rFont val="Calibri"/>
        <family val="2"/>
      </rPr>
      <t>Project with Subprojects</t>
    </r>
  </si>
  <si>
    <t>1123893</t>
  </si>
  <si>
    <r>
      <t xml:space="preserve">PKS M: RSTRM REHAB &amp; RPLMNT
</t>
    </r>
    <r>
      <rPr>
        <b/>
        <sz val="10"/>
        <color indexed="8"/>
        <rFont val="Calibri"/>
        <family val="2"/>
      </rPr>
      <t>Project with Subprojects</t>
    </r>
  </si>
  <si>
    <t>1123894</t>
  </si>
  <si>
    <r>
      <t xml:space="preserve">PKS M: PK LOT &amp; PTHWY RHB
</t>
    </r>
    <r>
      <rPr>
        <b/>
        <sz val="10"/>
        <color indexed="8"/>
        <rFont val="Calibri"/>
        <family val="2"/>
      </rPr>
      <t>Project with Subprojects</t>
    </r>
  </si>
  <si>
    <t>1123895</t>
  </si>
  <si>
    <r>
      <t xml:space="preserve">PKS M: BLDG STRUCTURE
</t>
    </r>
    <r>
      <rPr>
        <b/>
        <sz val="10"/>
        <color indexed="8"/>
        <rFont val="Calibri"/>
        <family val="2"/>
      </rPr>
      <t>Project with Subprojects</t>
    </r>
  </si>
  <si>
    <t>1123896</t>
  </si>
  <si>
    <r>
      <t xml:space="preserve">PKS M: DRNGE/SWR/WTR SYSTM RHB
</t>
    </r>
    <r>
      <rPr>
        <b/>
        <sz val="10"/>
        <color indexed="8"/>
        <rFont val="Calibri"/>
        <family val="2"/>
      </rPr>
      <t>Standalone</t>
    </r>
  </si>
  <si>
    <t>1123924</t>
  </si>
  <si>
    <r>
      <t xml:space="preserve">PKS M:RAVENSDALE RTRT NA ADD
</t>
    </r>
    <r>
      <rPr>
        <b/>
        <sz val="10"/>
        <color indexed="8"/>
        <rFont val="Calibri"/>
        <family val="2"/>
      </rPr>
      <t>Standalone</t>
    </r>
  </si>
  <si>
    <t>1123925</t>
  </si>
  <si>
    <r>
      <t xml:space="preserve">PKS M:EMERALD NCKLCE TR
</t>
    </r>
    <r>
      <rPr>
        <b/>
        <sz val="10"/>
        <color indexed="8"/>
        <rFont val="Calibri"/>
        <family val="2"/>
      </rPr>
      <t>Standalone</t>
    </r>
  </si>
  <si>
    <t>1123926</t>
  </si>
  <si>
    <r>
      <t xml:space="preserve">PKS M:S FRK SKYKMSH CORR CONSV
</t>
    </r>
    <r>
      <rPr>
        <b/>
        <sz val="10"/>
        <color indexed="8"/>
        <rFont val="Calibri"/>
        <family val="2"/>
      </rPr>
      <t>Standalone</t>
    </r>
  </si>
  <si>
    <t>1123927</t>
  </si>
  <si>
    <r>
      <t xml:space="preserve">PKS M: SVT MILL SITE TR
</t>
    </r>
    <r>
      <rPr>
        <b/>
        <sz val="10"/>
        <color indexed="8"/>
        <rFont val="Calibri"/>
        <family val="2"/>
      </rPr>
      <t>Standalone</t>
    </r>
  </si>
  <si>
    <t>1123928</t>
  </si>
  <si>
    <r>
      <t xml:space="preserve">PKS M:SNO CORR REC PTNSHP
</t>
    </r>
    <r>
      <rPr>
        <b/>
        <sz val="10"/>
        <color indexed="8"/>
        <rFont val="Calibri"/>
        <family val="2"/>
      </rPr>
      <t>Standalone</t>
    </r>
  </si>
  <si>
    <t>1123929</t>
  </si>
  <si>
    <r>
      <t xml:space="preserve">PKS M:MIDDLE FORK SNO ADD
</t>
    </r>
    <r>
      <rPr>
        <b/>
        <sz val="10"/>
        <color indexed="8"/>
        <rFont val="Calibri"/>
        <family val="2"/>
      </rPr>
      <t>Standalone</t>
    </r>
  </si>
  <si>
    <t>1123996</t>
  </si>
  <si>
    <r>
      <t xml:space="preserve">PKS M: MARYMOOR PARK
</t>
    </r>
    <r>
      <rPr>
        <b/>
        <sz val="10"/>
        <color indexed="8"/>
        <rFont val="Calibri"/>
        <family val="2"/>
      </rPr>
      <t>Project with Subprojects</t>
    </r>
  </si>
  <si>
    <t>1124055</t>
  </si>
  <si>
    <r>
      <t xml:space="preserve">PKS: M ASSET MGT SYS
</t>
    </r>
    <r>
      <rPr>
        <b/>
        <sz val="10"/>
        <color indexed="8"/>
        <rFont val="Calibri"/>
        <family val="2"/>
      </rPr>
      <t>Administrative</t>
    </r>
  </si>
  <si>
    <t>1124477</t>
  </si>
  <si>
    <r>
      <t xml:space="preserve">PKS M: CHINOOK WIND
</t>
    </r>
    <r>
      <rPr>
        <b/>
        <sz val="10"/>
        <color indexed="8"/>
        <rFont val="Calibri"/>
        <family val="2"/>
      </rPr>
      <t>Standalone</t>
    </r>
  </si>
  <si>
    <t>1124478</t>
  </si>
  <si>
    <r>
      <t xml:space="preserve">PKS M: LOWER GREEN RIVER
</t>
    </r>
    <r>
      <rPr>
        <b/>
        <sz val="10"/>
        <color indexed="8"/>
        <rFont val="Calibri"/>
        <family val="2"/>
      </rPr>
      <t>Standalone</t>
    </r>
  </si>
  <si>
    <t>1124479</t>
  </si>
  <si>
    <r>
      <t xml:space="preserve">PKS M: TOKUL BRIDGE IMPLMNTN
</t>
    </r>
    <r>
      <rPr>
        <b/>
        <sz val="10"/>
        <color indexed="8"/>
        <rFont val="Calibri"/>
        <family val="2"/>
      </rPr>
      <t>Standalone</t>
    </r>
  </si>
  <si>
    <r>
      <t xml:space="preserve">PKS M: ERC ACQUISITION
</t>
    </r>
    <r>
      <rPr>
        <b/>
        <sz val="10"/>
        <color indexed="8"/>
        <rFont val="Calibri"/>
        <family val="2"/>
      </rPr>
      <t>Standalone</t>
    </r>
  </si>
  <si>
    <t>3581 - Parks Capital Fund</t>
  </si>
  <si>
    <t>3591</t>
  </si>
  <si>
    <t>Marine Capital Fund</t>
  </si>
  <si>
    <t>1111716</t>
  </si>
  <si>
    <r>
      <t xml:space="preserve">MD TERMINAL IMPROVEMENTS
</t>
    </r>
    <r>
      <rPr>
        <b/>
        <sz val="10"/>
        <color indexed="8"/>
        <rFont val="Calibri"/>
        <family val="2"/>
      </rPr>
      <t>Standalone</t>
    </r>
  </si>
  <si>
    <t>1111718</t>
  </si>
  <si>
    <r>
      <t xml:space="preserve">MD SEATTLE FERRY TERMINAL
</t>
    </r>
    <r>
      <rPr>
        <b/>
        <sz val="10"/>
        <color indexed="8"/>
        <rFont val="Calibri"/>
        <family val="2"/>
      </rPr>
      <t>Standalone</t>
    </r>
  </si>
  <si>
    <t>1111725</t>
  </si>
  <si>
    <r>
      <t xml:space="preserve">MD VESSEL ACQUISITION
</t>
    </r>
    <r>
      <rPr>
        <b/>
        <sz val="10"/>
        <color indexed="8"/>
        <rFont val="Calibri"/>
        <family val="2"/>
      </rPr>
      <t>Standalone</t>
    </r>
  </si>
  <si>
    <t>1111731</t>
  </si>
  <si>
    <r>
      <t xml:space="preserve">MD VASHON TERMINAL IMPROVEMENTS
</t>
    </r>
    <r>
      <rPr>
        <b/>
        <sz val="10"/>
        <color indexed="8"/>
        <rFont val="Calibri"/>
        <family val="2"/>
      </rPr>
      <t>Standalone</t>
    </r>
  </si>
  <si>
    <t>1111735</t>
  </si>
  <si>
    <r>
      <t xml:space="preserve">MD MARINE VESSEL LEASES
</t>
    </r>
    <r>
      <rPr>
        <b/>
        <sz val="10"/>
        <color indexed="8"/>
        <rFont val="Calibri"/>
        <family val="2"/>
      </rPr>
      <t>Standalone</t>
    </r>
  </si>
  <si>
    <t>3591001</t>
  </si>
  <si>
    <r>
      <t xml:space="preserve">MD WEST SEATTLE TERMINAL REPLACEMENT
</t>
    </r>
    <r>
      <rPr>
        <b/>
        <sz val="10"/>
        <color indexed="8"/>
        <rFont val="Calibri"/>
        <family val="2"/>
      </rPr>
      <t>Standalone</t>
    </r>
  </si>
  <si>
    <t>3591 - Marine Capital Fund</t>
  </si>
  <si>
    <t>3611</t>
  </si>
  <si>
    <t>Wastewater Treatment CIP Fund</t>
  </si>
  <si>
    <t>1037498</t>
  </si>
  <si>
    <r>
      <t xml:space="preserve">WTC STRUCTURE SITE IMPROVEMENT
</t>
    </r>
    <r>
      <rPr>
        <b/>
        <sz val="10"/>
        <color indexed="8"/>
        <rFont val="Calibri"/>
        <family val="2"/>
      </rPr>
      <t>Project with Subprojects</t>
    </r>
  </si>
  <si>
    <t>1037510</t>
  </si>
  <si>
    <r>
      <t xml:space="preserve">WTC BARTON PS UPGRADE
</t>
    </r>
    <r>
      <rPr>
        <b/>
        <sz val="10"/>
        <color indexed="8"/>
        <rFont val="Calibri"/>
        <family val="2"/>
      </rPr>
      <t>Standalone</t>
    </r>
  </si>
  <si>
    <t>1037513</t>
  </si>
  <si>
    <r>
      <t xml:space="preserve">WTC BIOSOLIDS TRANSP
</t>
    </r>
    <r>
      <rPr>
        <b/>
        <sz val="10"/>
        <color indexed="8"/>
        <rFont val="Calibri"/>
        <family val="2"/>
      </rPr>
      <t>Standalone</t>
    </r>
  </si>
  <si>
    <t>1037515</t>
  </si>
  <si>
    <r>
      <t xml:space="preserve">WTC MURRAY PS UPGRADE
</t>
    </r>
    <r>
      <rPr>
        <b/>
        <sz val="10"/>
        <color indexed="8"/>
        <rFont val="Calibri"/>
        <family val="2"/>
      </rPr>
      <t>Standalone</t>
    </r>
  </si>
  <si>
    <r>
      <t xml:space="preserve">WTC Conveyance Pipeline Easement Reconciliation
</t>
    </r>
    <r>
      <rPr>
        <b/>
        <sz val="10"/>
        <color indexed="8"/>
        <rFont val="Calibri"/>
        <family val="2"/>
      </rPr>
      <t>Standalone</t>
    </r>
  </si>
  <si>
    <t>1037549</t>
  </si>
  <si>
    <r>
      <t xml:space="preserve">WTC CAPITAL PROJECT OVERSIGHT
</t>
    </r>
    <r>
      <rPr>
        <b/>
        <sz val="10"/>
        <color indexed="8"/>
        <rFont val="Calibri"/>
        <family val="2"/>
      </rPr>
      <t>Administrative</t>
    </r>
  </si>
  <si>
    <t>1037592</t>
  </si>
  <si>
    <r>
      <t xml:space="preserve">WTC W DIV RS AND PS UPGRADES
</t>
    </r>
    <r>
      <rPr>
        <b/>
        <sz val="10"/>
        <color indexed="8"/>
        <rFont val="Calibri"/>
        <family val="2"/>
      </rPr>
      <t>Standalone</t>
    </r>
  </si>
  <si>
    <t>1037594</t>
  </si>
  <si>
    <r>
      <t xml:space="preserve">WTC 53RD STREET PS UPGRADE
</t>
    </r>
    <r>
      <rPr>
        <b/>
        <sz val="10"/>
        <color indexed="8"/>
        <rFont val="Calibri"/>
        <family val="2"/>
      </rPr>
      <t>Technical Adjustment/Close-Out request</t>
    </r>
  </si>
  <si>
    <t>1037597</t>
  </si>
  <si>
    <r>
      <t xml:space="preserve">WTC FAIRWOOD ALT ROUTING
</t>
    </r>
    <r>
      <rPr>
        <b/>
        <sz val="10"/>
        <color indexed="8"/>
        <rFont val="Calibri"/>
        <family val="2"/>
      </rPr>
      <t>Technical Adjustment/Close-Out request</t>
    </r>
  </si>
  <si>
    <t>1037765</t>
  </si>
  <si>
    <r>
      <t xml:space="preserve">WTC WATER QUALITY CAP OUTLAY
</t>
    </r>
    <r>
      <rPr>
        <b/>
        <sz val="10"/>
        <color indexed="8"/>
        <rFont val="Calibri"/>
        <family val="2"/>
      </rPr>
      <t>Standalone</t>
    </r>
  </si>
  <si>
    <t>1037767</t>
  </si>
  <si>
    <r>
      <t xml:space="preserve">WTC BIOSOLIDS SITE DEVELOPMENT
</t>
    </r>
    <r>
      <rPr>
        <b/>
        <sz val="10"/>
        <color indexed="8"/>
        <rFont val="Calibri"/>
        <family val="2"/>
      </rPr>
      <t>Standalone</t>
    </r>
  </si>
  <si>
    <t>1037768</t>
  </si>
  <si>
    <r>
      <t xml:space="preserve">WTC AGRICULTURAL EQUIPMENT
</t>
    </r>
    <r>
      <rPr>
        <b/>
        <sz val="10"/>
        <color indexed="8"/>
        <rFont val="Calibri"/>
        <family val="2"/>
      </rPr>
      <t>Standalone</t>
    </r>
  </si>
  <si>
    <t>1037769</t>
  </si>
  <si>
    <r>
      <t xml:space="preserve">WTC WTD TECHNOLOGY PROGRAM DEV
</t>
    </r>
    <r>
      <rPr>
        <b/>
        <sz val="10"/>
        <color indexed="8"/>
        <rFont val="Calibri"/>
        <family val="2"/>
      </rPr>
      <t>Standalone</t>
    </r>
  </si>
  <si>
    <t>1037789</t>
  </si>
  <si>
    <r>
      <t xml:space="preserve">WTC CONVEYANCE SYS IMPROVEMENT
</t>
    </r>
    <r>
      <rPr>
        <b/>
        <sz val="10"/>
        <color indexed="8"/>
        <rFont val="Calibri"/>
        <family val="2"/>
      </rPr>
      <t>Project with Subprojects</t>
    </r>
  </si>
  <si>
    <t>1037810</t>
  </si>
  <si>
    <r>
      <t xml:space="preserve">WTC SEDIMENT MANAGEMENT PLAN
</t>
    </r>
    <r>
      <rPr>
        <b/>
        <sz val="10"/>
        <color indexed="8"/>
        <rFont val="Calibri"/>
        <family val="2"/>
      </rPr>
      <t>Standalone</t>
    </r>
  </si>
  <si>
    <t>1037811</t>
  </si>
  <si>
    <r>
      <t xml:space="preserve">WTC HCP BIOLOGICAL RESPONSE
</t>
    </r>
    <r>
      <rPr>
        <b/>
        <sz val="10"/>
        <color indexed="8"/>
        <rFont val="Calibri"/>
        <family val="2"/>
      </rPr>
      <t>Technical Adjustment/Close-Out request</t>
    </r>
  </si>
  <si>
    <t>1037815</t>
  </si>
  <si>
    <r>
      <t xml:space="preserve">WTC EAST DIVISION CORR REPAIRS
</t>
    </r>
    <r>
      <rPr>
        <b/>
        <sz val="10"/>
        <color indexed="8"/>
        <rFont val="Calibri"/>
        <family val="2"/>
      </rPr>
      <t>Standalone</t>
    </r>
  </si>
  <si>
    <t>1038099</t>
  </si>
  <si>
    <r>
      <t xml:space="preserve">WTC MITIGATION SITE MAINT MON
</t>
    </r>
    <r>
      <rPr>
        <b/>
        <sz val="10"/>
        <color indexed="8"/>
        <rFont val="Calibri"/>
        <family val="2"/>
      </rPr>
      <t>Standalone</t>
    </r>
  </si>
  <si>
    <t>1038121</t>
  </si>
  <si>
    <r>
      <t xml:space="preserve">WTC SP PHASE III ODOR CONTROL
</t>
    </r>
    <r>
      <rPr>
        <b/>
        <sz val="10"/>
        <color indexed="8"/>
        <rFont val="Calibri"/>
        <family val="2"/>
      </rPr>
      <t>Standalone</t>
    </r>
  </si>
  <si>
    <r>
      <t xml:space="preserve">WTC SUNSET HEATH PS FM UPGRADE
</t>
    </r>
    <r>
      <rPr>
        <b/>
        <sz val="10"/>
        <color indexed="8"/>
        <rFont val="Calibri"/>
        <family val="2"/>
      </rPr>
      <t>Standalone</t>
    </r>
  </si>
  <si>
    <t>1038127</t>
  </si>
  <si>
    <r>
      <t xml:space="preserve">WTC BARTON CSO
</t>
    </r>
    <r>
      <rPr>
        <b/>
        <sz val="10"/>
        <color indexed="8"/>
        <rFont val="Calibri"/>
        <family val="2"/>
      </rPr>
      <t>Standalone</t>
    </r>
  </si>
  <si>
    <t>1038129</t>
  </si>
  <si>
    <r>
      <t xml:space="preserve">WTC LOWER DUWAMISH SUPERFUND
</t>
    </r>
    <r>
      <rPr>
        <b/>
        <sz val="10"/>
        <color indexed="8"/>
        <rFont val="Calibri"/>
        <family val="2"/>
      </rPr>
      <t>Standalone</t>
    </r>
  </si>
  <si>
    <t>1038252</t>
  </si>
  <si>
    <r>
      <t xml:space="preserve">WTC STP CNVRT DSFCT TO SODIUM
</t>
    </r>
    <r>
      <rPr>
        <b/>
        <sz val="10"/>
        <color indexed="8"/>
        <rFont val="Calibri"/>
        <family val="2"/>
      </rPr>
      <t>Technical Adjustment/Close-Out request</t>
    </r>
  </si>
  <si>
    <t>1038273</t>
  </si>
  <si>
    <r>
      <t xml:space="preserve">WTC ODOR CORROSION
</t>
    </r>
    <r>
      <rPr>
        <b/>
        <sz val="10"/>
        <color indexed="8"/>
        <rFont val="Calibri"/>
        <family val="2"/>
      </rPr>
      <t>Project with Subprojects</t>
    </r>
  </si>
  <si>
    <t>1038294</t>
  </si>
  <si>
    <r>
      <t xml:space="preserve">WTC NOAA NON PROJECT SPEC
</t>
    </r>
    <r>
      <rPr>
        <b/>
        <sz val="10"/>
        <color indexed="8"/>
        <rFont val="Calibri"/>
        <family val="2"/>
      </rPr>
      <t>Standalone</t>
    </r>
  </si>
  <si>
    <t>1038295</t>
  </si>
  <si>
    <r>
      <t xml:space="preserve">WTC BIOSOLIDS EQUIPMENT
</t>
    </r>
    <r>
      <rPr>
        <b/>
        <sz val="10"/>
        <color indexed="8"/>
        <rFont val="Calibri"/>
        <family val="2"/>
      </rPr>
      <t>Standalone</t>
    </r>
  </si>
  <si>
    <t>1038314</t>
  </si>
  <si>
    <r>
      <t xml:space="preserve">WTC E DIV SCNDRY TANK COATING
</t>
    </r>
    <r>
      <rPr>
        <b/>
        <sz val="10"/>
        <color indexed="8"/>
        <rFont val="Calibri"/>
        <family val="2"/>
      </rPr>
      <t>Standalone</t>
    </r>
  </si>
  <si>
    <t>1038335</t>
  </si>
  <si>
    <r>
      <t xml:space="preserve">WTC ELECTRICAL I AND C
</t>
    </r>
    <r>
      <rPr>
        <b/>
        <sz val="10"/>
        <color indexed="8"/>
        <rFont val="Calibri"/>
        <family val="2"/>
      </rPr>
      <t>Project with Subprojects</t>
    </r>
  </si>
  <si>
    <t>1038448</t>
  </si>
  <si>
    <r>
      <t xml:space="preserve">WTC MAGNOLIA CSO
</t>
    </r>
    <r>
      <rPr>
        <b/>
        <sz val="10"/>
        <color indexed="8"/>
        <rFont val="Calibri"/>
        <family val="2"/>
      </rPr>
      <t>Standalone</t>
    </r>
  </si>
  <si>
    <t>1038449</t>
  </si>
  <si>
    <r>
      <t xml:space="preserve">WTC NORTH BEACH CSO
</t>
    </r>
    <r>
      <rPr>
        <b/>
        <sz val="10"/>
        <color indexed="8"/>
        <rFont val="Calibri"/>
        <family val="2"/>
      </rPr>
      <t>Standalone</t>
    </r>
  </si>
  <si>
    <t>1047697</t>
  </si>
  <si>
    <r>
      <t xml:space="preserve">WTC FREMONT SIPHON
</t>
    </r>
    <r>
      <rPr>
        <b/>
        <sz val="10"/>
        <color indexed="8"/>
        <rFont val="Calibri"/>
        <family val="2"/>
      </rPr>
      <t>Standalone</t>
    </r>
  </si>
  <si>
    <t>1048076</t>
  </si>
  <si>
    <r>
      <t xml:space="preserve">WTC CONVEYANCE H2S CORR REHAB
</t>
    </r>
    <r>
      <rPr>
        <b/>
        <sz val="10"/>
        <color indexed="8"/>
        <rFont val="Calibri"/>
        <family val="2"/>
      </rPr>
      <t>Project with Subprojects</t>
    </r>
  </si>
  <si>
    <t>1048077</t>
  </si>
  <si>
    <r>
      <t xml:space="preserve">WTC ENVIR LAB ENERGY IMPROVMNT
</t>
    </r>
    <r>
      <rPr>
        <b/>
        <sz val="10"/>
        <color indexed="8"/>
        <rFont val="Calibri"/>
        <family val="2"/>
      </rPr>
      <t>Standalone</t>
    </r>
  </si>
  <si>
    <t>1048079</t>
  </si>
  <si>
    <r>
      <t xml:space="preserve">WTC ROOF REPL WTD FACILITIES
</t>
    </r>
    <r>
      <rPr>
        <b/>
        <sz val="10"/>
        <color indexed="8"/>
        <rFont val="Calibri"/>
        <family val="2"/>
      </rPr>
      <t>Project with Subprojects</t>
    </r>
  </si>
  <si>
    <t>1113189</t>
  </si>
  <si>
    <r>
      <t xml:space="preserve">WTC PROCESS REPLACEMENT IMPROV
</t>
    </r>
    <r>
      <rPr>
        <b/>
        <sz val="10"/>
        <color indexed="8"/>
        <rFont val="Calibri"/>
        <family val="2"/>
      </rPr>
      <t>Project with Subprojects</t>
    </r>
  </si>
  <si>
    <t>1113196</t>
  </si>
  <si>
    <r>
      <t xml:space="preserve">WTC MECHANICAL UPGRADE AND REP
</t>
    </r>
    <r>
      <rPr>
        <b/>
        <sz val="10"/>
        <color indexed="8"/>
        <rFont val="Calibri"/>
        <family val="2"/>
      </rPr>
      <t>Project with Subprojects</t>
    </r>
  </si>
  <si>
    <t>1113247</t>
  </si>
  <si>
    <r>
      <t xml:space="preserve">WTC PIPELINE REPLACEMENT
</t>
    </r>
    <r>
      <rPr>
        <b/>
        <sz val="10"/>
        <color indexed="8"/>
        <rFont val="Calibri"/>
        <family val="2"/>
      </rPr>
      <t>Project with Subprojects</t>
    </r>
  </si>
  <si>
    <t>1113334</t>
  </si>
  <si>
    <r>
      <t xml:space="preserve">WTC COMP PLANNING REPORTING
</t>
    </r>
    <r>
      <rPr>
        <b/>
        <sz val="10"/>
        <color indexed="8"/>
        <rFont val="Calibri"/>
        <family val="2"/>
      </rPr>
      <t>Project with Subprojects</t>
    </r>
  </si>
  <si>
    <t>1113351</t>
  </si>
  <si>
    <r>
      <t xml:space="preserve">WTC LAB ASSET MGMT PROGRAM
</t>
    </r>
    <r>
      <rPr>
        <b/>
        <sz val="10"/>
        <color indexed="8"/>
        <rFont val="Calibri"/>
        <family val="2"/>
      </rPr>
      <t>Standalone</t>
    </r>
  </si>
  <si>
    <t>1114367</t>
  </si>
  <si>
    <r>
      <t xml:space="preserve">WTC SP RPLS RS PMPS MTRS DRVS
</t>
    </r>
    <r>
      <rPr>
        <b/>
        <sz val="10"/>
        <color indexed="8"/>
        <rFont val="Calibri"/>
        <family val="2"/>
      </rPr>
      <t>Standalone</t>
    </r>
  </si>
  <si>
    <t>1114368</t>
  </si>
  <si>
    <r>
      <t xml:space="preserve">WTC SP ETS RPLC PK PMPS VFDS
</t>
    </r>
    <r>
      <rPr>
        <b/>
        <sz val="10"/>
        <color indexed="8"/>
        <rFont val="Calibri"/>
        <family val="2"/>
      </rPr>
      <t>Standalone</t>
    </r>
  </si>
  <si>
    <t>1114373</t>
  </si>
  <si>
    <r>
      <t xml:space="preserve">WTC SP ETS RPLC DUTY PMPS VFDS
</t>
    </r>
    <r>
      <rPr>
        <b/>
        <sz val="10"/>
        <color indexed="8"/>
        <rFont val="Calibri"/>
        <family val="2"/>
      </rPr>
      <t>Standalone</t>
    </r>
  </si>
  <si>
    <t>1114374</t>
  </si>
  <si>
    <r>
      <t xml:space="preserve">WTC WP RPLC SOLIDS CNTRL SYS
</t>
    </r>
    <r>
      <rPr>
        <b/>
        <sz val="10"/>
        <color indexed="8"/>
        <rFont val="Calibri"/>
        <family val="2"/>
      </rPr>
      <t>Standalone</t>
    </r>
  </si>
  <si>
    <t>1114376</t>
  </si>
  <si>
    <r>
      <t xml:space="preserve">WTC WP RPLC LIQUIDS CNTRL SYS
</t>
    </r>
    <r>
      <rPr>
        <b/>
        <sz val="10"/>
        <color indexed="8"/>
        <rFont val="Calibri"/>
        <family val="2"/>
      </rPr>
      <t>Standalone</t>
    </r>
  </si>
  <si>
    <t>1114381</t>
  </si>
  <si>
    <r>
      <t xml:space="preserve">WTC WP RS PMP ENGINE EMISSIONS
</t>
    </r>
    <r>
      <rPr>
        <b/>
        <sz val="10"/>
        <color indexed="8"/>
        <rFont val="Calibri"/>
        <family val="2"/>
      </rPr>
      <t>Standalone</t>
    </r>
  </si>
  <si>
    <t>1114382</t>
  </si>
  <si>
    <r>
      <t xml:space="preserve">WTC N CREEK INTERCEPTOR
</t>
    </r>
    <r>
      <rPr>
        <b/>
        <sz val="10"/>
        <color indexed="8"/>
        <rFont val="Calibri"/>
        <family val="2"/>
      </rPr>
      <t>Standalone</t>
    </r>
  </si>
  <si>
    <t>1114383</t>
  </si>
  <si>
    <r>
      <t xml:space="preserve">WTC RECLAIM H2O PLAN &amp; INFSTRC
</t>
    </r>
    <r>
      <rPr>
        <b/>
        <sz val="10"/>
        <color indexed="8"/>
        <rFont val="Calibri"/>
        <family val="2"/>
      </rPr>
      <t>Standalone</t>
    </r>
  </si>
  <si>
    <t>1116794</t>
  </si>
  <si>
    <r>
      <t xml:space="preserve">WTC N LK SAM FLOW DIVERSION
</t>
    </r>
    <r>
      <rPr>
        <b/>
        <sz val="10"/>
        <color indexed="8"/>
        <rFont val="Calibri"/>
        <family val="2"/>
      </rPr>
      <t>Standalone</t>
    </r>
  </si>
  <si>
    <t>1116795</t>
  </si>
  <si>
    <r>
      <t xml:space="preserve">WTC N CREEK FM RELIAB MODS
</t>
    </r>
    <r>
      <rPr>
        <b/>
        <sz val="10"/>
        <color indexed="8"/>
        <rFont val="Calibri"/>
        <family val="2"/>
      </rPr>
      <t>Standalone</t>
    </r>
  </si>
  <si>
    <t>1116796</t>
  </si>
  <si>
    <r>
      <t xml:space="preserve">WTC SP RECLAIMED H2O FAC MODS
</t>
    </r>
    <r>
      <rPr>
        <b/>
        <sz val="10"/>
        <color indexed="8"/>
        <rFont val="Calibri"/>
        <family val="2"/>
      </rPr>
      <t>Standalone</t>
    </r>
  </si>
  <si>
    <t>1116797</t>
  </si>
  <si>
    <r>
      <t xml:space="preserve">WTC JAM/ARC BLDG REPLACEMENT
</t>
    </r>
    <r>
      <rPr>
        <b/>
        <sz val="10"/>
        <color indexed="8"/>
        <rFont val="Calibri"/>
        <family val="2"/>
      </rPr>
      <t>Standalone</t>
    </r>
  </si>
  <si>
    <t>1116798</t>
  </si>
  <si>
    <r>
      <t xml:space="preserve">WTC WP OGADS REPLACEMENT
</t>
    </r>
    <r>
      <rPr>
        <b/>
        <sz val="10"/>
        <color indexed="8"/>
        <rFont val="Calibri"/>
        <family val="2"/>
      </rPr>
      <t>Standalone</t>
    </r>
  </si>
  <si>
    <t>1116799</t>
  </si>
  <si>
    <r>
      <t xml:space="preserve">WTC WP MIXER REPLACEMENT
</t>
    </r>
    <r>
      <rPr>
        <b/>
        <sz val="10"/>
        <color indexed="8"/>
        <rFont val="Calibri"/>
        <family val="2"/>
      </rPr>
      <t>Standalone</t>
    </r>
  </si>
  <si>
    <t>1116800</t>
  </si>
  <si>
    <r>
      <t xml:space="preserve">WTC N MERCER ENATAI INT PAR
</t>
    </r>
    <r>
      <rPr>
        <b/>
        <sz val="10"/>
        <color indexed="8"/>
        <rFont val="Calibri"/>
        <family val="2"/>
      </rPr>
      <t>Standalone</t>
    </r>
  </si>
  <si>
    <t>1116801</t>
  </si>
  <si>
    <r>
      <t xml:space="preserve">WTC LK HILLS&amp;NW LK SAM INTCPT
</t>
    </r>
    <r>
      <rPr>
        <b/>
        <sz val="10"/>
        <color indexed="8"/>
        <rFont val="Calibri"/>
        <family val="2"/>
      </rPr>
      <t>Standalone</t>
    </r>
  </si>
  <si>
    <t>1116802</t>
  </si>
  <si>
    <r>
      <t xml:space="preserve">WTC HANFD AT RAINIER &amp; BVIEW N
</t>
    </r>
    <r>
      <rPr>
        <b/>
        <sz val="10"/>
        <color indexed="8"/>
        <rFont val="Calibri"/>
        <family val="2"/>
      </rPr>
      <t>Standalone</t>
    </r>
  </si>
  <si>
    <t>1117748</t>
  </si>
  <si>
    <r>
      <t xml:space="preserve">WTC WP PS VFD DWTR ENRGY
</t>
    </r>
    <r>
      <rPr>
        <b/>
        <sz val="10"/>
        <color indexed="8"/>
        <rFont val="Calibri"/>
        <family val="2"/>
      </rPr>
      <t>Standalone</t>
    </r>
  </si>
  <si>
    <t>1121402</t>
  </si>
  <si>
    <r>
      <t xml:space="preserve">WTC BRANDON MICHIGAN CSO
</t>
    </r>
    <r>
      <rPr>
        <b/>
        <sz val="10"/>
        <color indexed="8"/>
        <rFont val="Calibri"/>
        <family val="2"/>
      </rPr>
      <t>Standalone</t>
    </r>
  </si>
  <si>
    <t>1121403</t>
  </si>
  <si>
    <r>
      <t xml:space="preserve">WTC SP DIGESTER ROOF EQ REPL
</t>
    </r>
    <r>
      <rPr>
        <b/>
        <sz val="10"/>
        <color indexed="8"/>
        <rFont val="Calibri"/>
        <family val="2"/>
      </rPr>
      <t>Standalone</t>
    </r>
  </si>
  <si>
    <t>1121404</t>
  </si>
  <si>
    <r>
      <t xml:space="preserve">WTC IPS HIGH VOLT SG REPL
</t>
    </r>
    <r>
      <rPr>
        <b/>
        <sz val="10"/>
        <color indexed="8"/>
        <rFont val="Calibri"/>
        <family val="2"/>
      </rPr>
      <t>Standalone</t>
    </r>
  </si>
  <si>
    <t>1121409</t>
  </si>
  <si>
    <r>
      <t xml:space="preserve">WTC W MICHIGAN TERMINAL 115 GS
</t>
    </r>
    <r>
      <rPr>
        <b/>
        <sz val="10"/>
        <color indexed="8"/>
        <rFont val="Calibri"/>
        <family val="2"/>
      </rPr>
      <t>Standalone</t>
    </r>
  </si>
  <si>
    <t>1121410</t>
  </si>
  <si>
    <r>
      <t xml:space="preserve">WTC UNIVERSITY GSI
</t>
    </r>
    <r>
      <rPr>
        <b/>
        <sz val="10"/>
        <color indexed="8"/>
        <rFont val="Calibri"/>
        <family val="2"/>
      </rPr>
      <t>Standalone</t>
    </r>
  </si>
  <si>
    <t>1121411</t>
  </si>
  <si>
    <r>
      <t xml:space="preserve">WTC MONTLAKE GSI
</t>
    </r>
    <r>
      <rPr>
        <b/>
        <sz val="10"/>
        <color indexed="8"/>
        <rFont val="Calibri"/>
        <family val="2"/>
      </rPr>
      <t>Standalone</t>
    </r>
  </si>
  <si>
    <t>1121412</t>
  </si>
  <si>
    <r>
      <t xml:space="preserve">WTC 11TH AVE NW GSI
</t>
    </r>
    <r>
      <rPr>
        <b/>
        <sz val="10"/>
        <color indexed="8"/>
        <rFont val="Calibri"/>
        <family val="2"/>
      </rPr>
      <t>Standalone</t>
    </r>
  </si>
  <si>
    <t>1123517</t>
  </si>
  <si>
    <r>
      <t xml:space="preserve">WTC E FLEET MAINT FAC REPLCMNT
</t>
    </r>
    <r>
      <rPr>
        <b/>
        <sz val="10"/>
        <color indexed="8"/>
        <rFont val="Calibri"/>
        <family val="2"/>
      </rPr>
      <t>Standalone</t>
    </r>
  </si>
  <si>
    <t>1123624</t>
  </si>
  <si>
    <r>
      <t xml:space="preserve">WTC COAL CRK SIPHON &amp; TRUNK PA
</t>
    </r>
    <r>
      <rPr>
        <b/>
        <sz val="10"/>
        <color indexed="8"/>
        <rFont val="Calibri"/>
        <family val="2"/>
      </rPr>
      <t>Standalone</t>
    </r>
  </si>
  <si>
    <t>1123625</t>
  </si>
  <si>
    <r>
      <t xml:space="preserve">WTC SP HYPO CAUSTIC CHEM STORE
</t>
    </r>
    <r>
      <rPr>
        <b/>
        <sz val="10"/>
        <color indexed="8"/>
        <rFont val="Calibri"/>
        <family val="2"/>
      </rPr>
      <t>Standalone</t>
    </r>
  </si>
  <si>
    <t>1123626</t>
  </si>
  <si>
    <r>
      <t xml:space="preserve">WTC SP BIOGAS HEAT SYS IMPROVE
</t>
    </r>
    <r>
      <rPr>
        <b/>
        <sz val="10"/>
        <color indexed="8"/>
        <rFont val="Calibri"/>
        <family val="2"/>
      </rPr>
      <t>Standalone</t>
    </r>
  </si>
  <si>
    <t>1123627</t>
  </si>
  <si>
    <r>
      <t xml:space="preserve">WTC WP 2ND MIX LIQ BLOWER REPL
</t>
    </r>
    <r>
      <rPr>
        <b/>
        <sz val="10"/>
        <color indexed="8"/>
        <rFont val="Calibri"/>
        <family val="2"/>
      </rPr>
      <t>Standalone</t>
    </r>
  </si>
  <si>
    <t>1123628</t>
  </si>
  <si>
    <r>
      <t xml:space="preserve">WTC LIBERTY BOAT REPLACEMENT
</t>
    </r>
    <r>
      <rPr>
        <b/>
        <sz val="10"/>
        <color indexed="8"/>
        <rFont val="Calibri"/>
        <family val="2"/>
      </rPr>
      <t>Standalone</t>
    </r>
  </si>
  <si>
    <t>1123629</t>
  </si>
  <si>
    <r>
      <t xml:space="preserve">WTC DENNY RS BACKUP POWER
</t>
    </r>
    <r>
      <rPr>
        <b/>
        <sz val="10"/>
        <color indexed="8"/>
        <rFont val="Calibri"/>
        <family val="2"/>
      </rPr>
      <t>Standalone</t>
    </r>
  </si>
  <si>
    <t>1123630</t>
  </si>
  <si>
    <r>
      <t xml:space="preserve">WTC CORROSION REHAB 2017-2021
</t>
    </r>
    <r>
      <rPr>
        <b/>
        <sz val="10"/>
        <color indexed="8"/>
        <rFont val="Calibri"/>
        <family val="2"/>
      </rPr>
      <t>Standalone</t>
    </r>
  </si>
  <si>
    <t>1123631</t>
  </si>
  <si>
    <r>
      <t xml:space="preserve">WTC RESILIENCY &amp; RECOVERY PROG
</t>
    </r>
    <r>
      <rPr>
        <b/>
        <sz val="10"/>
        <color indexed="8"/>
        <rFont val="Calibri"/>
        <family val="2"/>
      </rPr>
      <t>Standalone</t>
    </r>
  </si>
  <si>
    <t>1123632</t>
  </si>
  <si>
    <r>
      <t xml:space="preserve">WTC KENT AUBURN PHASE B
</t>
    </r>
    <r>
      <rPr>
        <b/>
        <sz val="10"/>
        <color indexed="8"/>
        <rFont val="Calibri"/>
        <family val="2"/>
      </rPr>
      <t>Standalone</t>
    </r>
  </si>
  <si>
    <t>1123633</t>
  </si>
  <si>
    <r>
      <t xml:space="preserve">WTC NB OUTFALL REPLACEMENT
</t>
    </r>
    <r>
      <rPr>
        <b/>
        <sz val="10"/>
        <color indexed="8"/>
        <rFont val="Calibri"/>
        <family val="2"/>
      </rPr>
      <t>Standalone</t>
    </r>
  </si>
  <si>
    <t>1123634</t>
  </si>
  <si>
    <r>
      <t xml:space="preserve">WTC WP CHLORINE BLDG MODS
</t>
    </r>
    <r>
      <rPr>
        <b/>
        <sz val="10"/>
        <color indexed="8"/>
        <rFont val="Calibri"/>
        <family val="2"/>
      </rPr>
      <t>Standalone</t>
    </r>
  </si>
  <si>
    <t>1124096</t>
  </si>
  <si>
    <r>
      <t xml:space="preserve">WTC FUTURE CAPITAL PROJECTS
</t>
    </r>
    <r>
      <rPr>
        <b/>
        <sz val="10"/>
        <color indexed="8"/>
        <rFont val="Calibri"/>
        <family val="2"/>
      </rPr>
      <t>Standalone</t>
    </r>
  </si>
  <si>
    <t>3611 - Wastewater Treatment CIP Fund</t>
  </si>
  <si>
    <t>3641</t>
  </si>
  <si>
    <t>Public Transportation Unrestricted</t>
  </si>
  <si>
    <t>1028617</t>
  </si>
  <si>
    <r>
      <t xml:space="preserve">Regional Signal Priority
</t>
    </r>
    <r>
      <rPr>
        <b/>
        <sz val="10"/>
        <color indexed="8"/>
        <rFont val="Calibri"/>
        <family val="2"/>
      </rPr>
      <t>Technical Adjustment/Close-Out request</t>
    </r>
  </si>
  <si>
    <t>1028619</t>
  </si>
  <si>
    <r>
      <t xml:space="preserve">Property Leases Budget
</t>
    </r>
    <r>
      <rPr>
        <b/>
        <sz val="10"/>
        <color indexed="8"/>
        <rFont val="Calibri"/>
        <family val="2"/>
      </rPr>
      <t>Project with Subprojects</t>
    </r>
  </si>
  <si>
    <t>1028620</t>
  </si>
  <si>
    <r>
      <t xml:space="preserve">Transit Oriented Development
</t>
    </r>
    <r>
      <rPr>
        <b/>
        <sz val="10"/>
        <color indexed="8"/>
        <rFont val="Calibri"/>
        <family val="2"/>
      </rPr>
      <t>Project with Subprojects</t>
    </r>
  </si>
  <si>
    <t>1028621</t>
  </si>
  <si>
    <r>
      <t xml:space="preserve">Atlantic Central Expansion
</t>
    </r>
    <r>
      <rPr>
        <b/>
        <sz val="10"/>
        <color indexed="8"/>
        <rFont val="Calibri"/>
        <family val="2"/>
      </rPr>
      <t>Technical Adjustment/Close-Out request</t>
    </r>
  </si>
  <si>
    <t>1028624</t>
  </si>
  <si>
    <r>
      <t xml:space="preserve">Transit Oriented Development Convention Place 
</t>
    </r>
    <r>
      <rPr>
        <b/>
        <sz val="10"/>
        <color indexed="8"/>
        <rFont val="Calibri"/>
        <family val="2"/>
      </rPr>
      <t>Project with Subprojects</t>
    </r>
  </si>
  <si>
    <t>1028629</t>
  </si>
  <si>
    <r>
      <t xml:space="preserve">Real Time Systems Investment
</t>
    </r>
    <r>
      <rPr>
        <b/>
        <sz val="10"/>
        <color indexed="8"/>
        <rFont val="Calibri"/>
        <family val="2"/>
      </rPr>
      <t>Technical Adjustment/Close-Out request</t>
    </r>
  </si>
  <si>
    <t>1028636</t>
  </si>
  <si>
    <r>
      <t xml:space="preserve">Bus Vapor Class Adj Pedals
</t>
    </r>
    <r>
      <rPr>
        <b/>
        <sz val="10"/>
        <color indexed="8"/>
        <rFont val="Calibri"/>
        <family val="2"/>
      </rPr>
      <t>Standalone</t>
    </r>
  </si>
  <si>
    <t>1028642</t>
  </si>
  <si>
    <r>
      <t xml:space="preserve">Mobile Router
</t>
    </r>
    <r>
      <rPr>
        <b/>
        <sz val="10"/>
        <color indexed="8"/>
        <rFont val="Calibri"/>
        <family val="2"/>
      </rPr>
      <t>Technical Adjustment/Close-Out request</t>
    </r>
  </si>
  <si>
    <t>1028666</t>
  </si>
  <si>
    <r>
      <t xml:space="preserve">Trolley Ext to Light Rail
</t>
    </r>
    <r>
      <rPr>
        <b/>
        <sz val="10"/>
        <color indexed="8"/>
        <rFont val="Calibri"/>
        <family val="2"/>
      </rPr>
      <t>Technical Adjustment/Close-Out request</t>
    </r>
  </si>
  <si>
    <t>1028716</t>
  </si>
  <si>
    <r>
      <t xml:space="preserve">Radio/AVL Replacement
</t>
    </r>
    <r>
      <rPr>
        <b/>
        <sz val="10"/>
        <color indexed="8"/>
        <rFont val="Calibri"/>
        <family val="2"/>
      </rPr>
      <t>Project with Subprojects</t>
    </r>
  </si>
  <si>
    <t>1028717</t>
  </si>
  <si>
    <r>
      <t xml:space="preserve">TDC Urban Amenities
</t>
    </r>
    <r>
      <rPr>
        <b/>
        <sz val="10"/>
        <color indexed="8"/>
        <rFont val="Calibri"/>
        <family val="2"/>
      </rPr>
      <t>Technical Adjustment/Close-Out request</t>
    </r>
  </si>
  <si>
    <t>1028718</t>
  </si>
  <si>
    <r>
      <t xml:space="preserve">Non Revenue Vehicle Replacement
</t>
    </r>
    <r>
      <rPr>
        <b/>
        <sz val="10"/>
        <color indexed="8"/>
        <rFont val="Calibri"/>
        <family val="2"/>
      </rPr>
      <t>Standalone</t>
    </r>
  </si>
  <si>
    <t>1028723</t>
  </si>
  <si>
    <r>
      <t xml:space="preserve">40 FT BUS
</t>
    </r>
    <r>
      <rPr>
        <b/>
        <sz val="10"/>
        <color indexed="8"/>
        <rFont val="Calibri"/>
        <family val="2"/>
      </rPr>
      <t>Project with Subprojects</t>
    </r>
  </si>
  <si>
    <t>1028727</t>
  </si>
  <si>
    <r>
      <t xml:space="preserve">DSTT WMD Detection
</t>
    </r>
    <r>
      <rPr>
        <b/>
        <sz val="10"/>
        <color indexed="8"/>
        <rFont val="Calibri"/>
        <family val="2"/>
      </rPr>
      <t>Technical Adjustment/Close-Out request</t>
    </r>
  </si>
  <si>
    <t>1028770</t>
  </si>
  <si>
    <r>
      <t xml:space="preserve">System BRT Corridor
</t>
    </r>
    <r>
      <rPr>
        <b/>
        <sz val="10"/>
        <color indexed="8"/>
        <rFont val="Calibri"/>
        <family val="2"/>
      </rPr>
      <t>Project with Subprojects</t>
    </r>
  </si>
  <si>
    <t>1028773</t>
  </si>
  <si>
    <r>
      <t xml:space="preserve">RapidRide Passenger Facilities General
</t>
    </r>
    <r>
      <rPr>
        <b/>
        <sz val="10"/>
        <color indexed="8"/>
        <rFont val="Calibri"/>
        <family val="2"/>
      </rPr>
      <t>Project with Subprojects</t>
    </r>
  </si>
  <si>
    <t>1028777</t>
  </si>
  <si>
    <r>
      <t xml:space="preserve">Signage Replacement
</t>
    </r>
    <r>
      <rPr>
        <b/>
        <sz val="10"/>
        <color indexed="8"/>
        <rFont val="Calibri"/>
        <family val="2"/>
      </rPr>
      <t>Standalone</t>
    </r>
  </si>
  <si>
    <t>1028793</t>
  </si>
  <si>
    <r>
      <t xml:space="preserve">ADA Van Purchases
</t>
    </r>
    <r>
      <rPr>
        <b/>
        <sz val="10"/>
        <color indexed="8"/>
        <rFont val="Calibri"/>
        <family val="2"/>
      </rPr>
      <t>Project with Subprojects</t>
    </r>
  </si>
  <si>
    <t>1028812</t>
  </si>
  <si>
    <r>
      <t xml:space="preserve">Capital Management and Reporting System
</t>
    </r>
    <r>
      <rPr>
        <b/>
        <sz val="10"/>
        <color indexed="8"/>
        <rFont val="Calibri"/>
        <family val="2"/>
      </rPr>
      <t>Standalone</t>
    </r>
  </si>
  <si>
    <t>1028813</t>
  </si>
  <si>
    <r>
      <t xml:space="preserve">SOUND TRANSIT OBS REIMBURSABLE
</t>
    </r>
    <r>
      <rPr>
        <b/>
        <sz val="10"/>
        <color indexed="8"/>
        <rFont val="Calibri"/>
        <family val="2"/>
      </rPr>
      <t>Technical Adjustment/Close-Out request</t>
    </r>
  </si>
  <si>
    <t>1028816</t>
  </si>
  <si>
    <r>
      <t xml:space="preserve">60 FT BUS
</t>
    </r>
    <r>
      <rPr>
        <b/>
        <sz val="10"/>
        <color indexed="8"/>
        <rFont val="Calibri"/>
        <family val="2"/>
      </rPr>
      <t>Project with Subprojects</t>
    </r>
  </si>
  <si>
    <t>1028827</t>
  </si>
  <si>
    <r>
      <t xml:space="preserve">TD CAPITAL PROJECT OVERSIGHT
</t>
    </r>
    <r>
      <rPr>
        <b/>
        <sz val="10"/>
        <color indexed="8"/>
        <rFont val="Calibri"/>
        <family val="2"/>
      </rPr>
      <t>Administrative</t>
    </r>
  </si>
  <si>
    <t>1028828</t>
  </si>
  <si>
    <r>
      <t xml:space="preserve">Vehicle Charging Stations
</t>
    </r>
    <r>
      <rPr>
        <b/>
        <sz val="10"/>
        <color indexed="8"/>
        <rFont val="Calibri"/>
        <family val="2"/>
      </rPr>
      <t>Technical Adjustment/Close-Out request</t>
    </r>
  </si>
  <si>
    <t>1028829</t>
  </si>
  <si>
    <r>
      <t xml:space="preserve">AC OPERATIONS BUILDING
</t>
    </r>
    <r>
      <rPr>
        <b/>
        <sz val="10"/>
        <color indexed="8"/>
        <rFont val="Calibri"/>
        <family val="2"/>
      </rPr>
      <t>Technical Adjustment/Close-Out request</t>
    </r>
  </si>
  <si>
    <t>1028830</t>
  </si>
  <si>
    <r>
      <t xml:space="preserve">Transit Priority Improvement
</t>
    </r>
    <r>
      <rPr>
        <b/>
        <sz val="10"/>
        <color indexed="8"/>
        <rFont val="Calibri"/>
        <family val="2"/>
      </rPr>
      <t>Project with Subprojects</t>
    </r>
  </si>
  <si>
    <t>1028832</t>
  </si>
  <si>
    <r>
      <t xml:space="preserve">On Demand Bike Locker Program
</t>
    </r>
    <r>
      <rPr>
        <b/>
        <sz val="10"/>
        <color indexed="8"/>
        <rFont val="Calibri"/>
        <family val="2"/>
      </rPr>
      <t>Technical Adjustment/Close-Out request</t>
    </r>
  </si>
  <si>
    <t>1028854</t>
  </si>
  <si>
    <r>
      <t xml:space="preserve">VANPOOL FLEET
</t>
    </r>
    <r>
      <rPr>
        <b/>
        <sz val="10"/>
        <color indexed="8"/>
        <rFont val="Calibri"/>
        <family val="2"/>
      </rPr>
      <t>Standalone</t>
    </r>
  </si>
  <si>
    <t>1111769</t>
  </si>
  <si>
    <r>
      <t xml:space="preserve">Warehouse Replacement
</t>
    </r>
    <r>
      <rPr>
        <b/>
        <sz val="10"/>
        <color indexed="8"/>
        <rFont val="Calibri"/>
        <family val="2"/>
      </rPr>
      <t>Standalone</t>
    </r>
  </si>
  <si>
    <t>1111770</t>
  </si>
  <si>
    <r>
      <t xml:space="preserve">TD EMERGENT NEED-EXISTING PROJECTS
</t>
    </r>
    <r>
      <rPr>
        <b/>
        <sz val="10"/>
        <color indexed="8"/>
        <rFont val="Calibri"/>
        <family val="2"/>
      </rPr>
      <t>Administrative</t>
    </r>
  </si>
  <si>
    <t>1111771</t>
  </si>
  <si>
    <r>
      <t xml:space="preserve">Radio Alaskan Way Tunnel
</t>
    </r>
    <r>
      <rPr>
        <b/>
        <sz val="10"/>
        <color indexed="8"/>
        <rFont val="Calibri"/>
        <family val="2"/>
      </rPr>
      <t>Standalone</t>
    </r>
  </si>
  <si>
    <t>1111785</t>
  </si>
  <si>
    <r>
      <t xml:space="preserve">Customer Information Platform
</t>
    </r>
    <r>
      <rPr>
        <b/>
        <sz val="10"/>
        <color indexed="8"/>
        <rFont val="Calibri"/>
        <family val="2"/>
      </rPr>
      <t>Project with Subprojects</t>
    </r>
  </si>
  <si>
    <t>1111786</t>
  </si>
  <si>
    <r>
      <t xml:space="preserve">Facilities Master Plan
</t>
    </r>
    <r>
      <rPr>
        <b/>
        <sz val="10"/>
        <color indexed="8"/>
        <rFont val="Calibri"/>
        <family val="2"/>
      </rPr>
      <t>Standalone</t>
    </r>
  </si>
  <si>
    <t>1111789</t>
  </si>
  <si>
    <r>
      <t xml:space="preserve">Orca Vending Machines
</t>
    </r>
    <r>
      <rPr>
        <b/>
        <sz val="10"/>
        <color indexed="8"/>
        <rFont val="Calibri"/>
        <family val="2"/>
      </rPr>
      <t>Standalone</t>
    </r>
  </si>
  <si>
    <t>1111971</t>
  </si>
  <si>
    <r>
      <t xml:space="preserve">Battery Dominant Bus
</t>
    </r>
    <r>
      <rPr>
        <b/>
        <sz val="10"/>
        <color indexed="8"/>
        <rFont val="Calibri"/>
        <family val="2"/>
      </rPr>
      <t>Standalone</t>
    </r>
  </si>
  <si>
    <t>1111973</t>
  </si>
  <si>
    <r>
      <t xml:space="preserve">Brickyard P&amp;R Expansion
</t>
    </r>
    <r>
      <rPr>
        <b/>
        <sz val="10"/>
        <color indexed="8"/>
        <rFont val="Calibri"/>
        <family val="2"/>
      </rPr>
      <t>Technical Adjustment/Close-Out request</t>
    </r>
  </si>
  <si>
    <t>1111985</t>
  </si>
  <si>
    <r>
      <t xml:space="preserve">East King County Transit Imp
</t>
    </r>
    <r>
      <rPr>
        <b/>
        <sz val="10"/>
        <color indexed="8"/>
        <rFont val="Calibri"/>
        <family val="2"/>
      </rPr>
      <t>Technical Adjustment/Close-Out request</t>
    </r>
  </si>
  <si>
    <t>1111993</t>
  </si>
  <si>
    <r>
      <t xml:space="preserve">Fiber Replacement
</t>
    </r>
    <r>
      <rPr>
        <b/>
        <sz val="10"/>
        <color indexed="8"/>
        <rFont val="Calibri"/>
        <family val="2"/>
      </rPr>
      <t>Technical Adjustment/Close-Out request</t>
    </r>
  </si>
  <si>
    <t>1112002</t>
  </si>
  <si>
    <r>
      <t xml:space="preserve">Transit Security Enhancements
</t>
    </r>
    <r>
      <rPr>
        <b/>
        <sz val="10"/>
        <color indexed="8"/>
        <rFont val="Calibri"/>
        <family val="2"/>
      </rPr>
      <t>Technical Adjustment/Close-Out request</t>
    </r>
  </si>
  <si>
    <t>1112009</t>
  </si>
  <si>
    <r>
      <t xml:space="preserve">GreenLake P&amp;R Improvements
</t>
    </r>
    <r>
      <rPr>
        <b/>
        <sz val="10"/>
        <color indexed="8"/>
        <rFont val="Calibri"/>
        <family val="2"/>
      </rPr>
      <t>Technical Adjustment/Close-Out request</t>
    </r>
  </si>
  <si>
    <t>1112014</t>
  </si>
  <si>
    <r>
      <t xml:space="preserve">Ryerson Base Renovation
</t>
    </r>
    <r>
      <rPr>
        <b/>
        <sz val="10"/>
        <color indexed="8"/>
        <rFont val="Calibri"/>
        <family val="2"/>
      </rPr>
      <t>Technical Adjustment/Close-Out request</t>
    </r>
  </si>
  <si>
    <t>1112015</t>
  </si>
  <si>
    <r>
      <t xml:space="preserve">Downtown Southend Pathway
</t>
    </r>
    <r>
      <rPr>
        <b/>
        <sz val="10"/>
        <color indexed="8"/>
        <rFont val="Calibri"/>
        <family val="2"/>
      </rPr>
      <t>Standalone</t>
    </r>
  </si>
  <si>
    <t>1112016</t>
  </si>
  <si>
    <r>
      <t xml:space="preserve">S.E. Connector Facilities
</t>
    </r>
    <r>
      <rPr>
        <b/>
        <sz val="10"/>
        <color indexed="8"/>
        <rFont val="Calibri"/>
        <family val="2"/>
      </rPr>
      <t>Technical Adjustment/Close-Out request</t>
    </r>
  </si>
  <si>
    <t>1114074</t>
  </si>
  <si>
    <r>
      <t xml:space="preserve">60 FT TROLLEY BUS
</t>
    </r>
    <r>
      <rPr>
        <b/>
        <sz val="10"/>
        <color indexed="8"/>
        <rFont val="Calibri"/>
        <family val="2"/>
      </rPr>
      <t>Standalone</t>
    </r>
  </si>
  <si>
    <t>1114075</t>
  </si>
  <si>
    <r>
      <t xml:space="preserve">40 FT TROLLEY BUS
</t>
    </r>
    <r>
      <rPr>
        <b/>
        <sz val="10"/>
        <color indexed="8"/>
        <rFont val="Calibri"/>
        <family val="2"/>
      </rPr>
      <t>Project with Subprojects</t>
    </r>
  </si>
  <si>
    <t>1115954</t>
  </si>
  <si>
    <r>
      <t xml:space="preserve">Transit Asset Maintenance
</t>
    </r>
    <r>
      <rPr>
        <b/>
        <sz val="10"/>
        <color indexed="8"/>
        <rFont val="Calibri"/>
        <family val="2"/>
      </rPr>
      <t>Project with Subprojects</t>
    </r>
  </si>
  <si>
    <t>1116014</t>
  </si>
  <si>
    <r>
      <t xml:space="preserve">Information System Preservation
</t>
    </r>
    <r>
      <rPr>
        <b/>
        <sz val="10"/>
        <color indexed="8"/>
        <rFont val="Calibri"/>
        <family val="2"/>
      </rPr>
      <t>Project with Subprojects</t>
    </r>
  </si>
  <si>
    <t>1116015</t>
  </si>
  <si>
    <r>
      <t xml:space="preserve">Trolley Overhead, Shelter and Equip Repl
</t>
    </r>
    <r>
      <rPr>
        <b/>
        <sz val="10"/>
        <color indexed="8"/>
        <rFont val="Calibri"/>
        <family val="2"/>
      </rPr>
      <t>Project with Subprojects</t>
    </r>
  </si>
  <si>
    <t>1116036</t>
  </si>
  <si>
    <r>
      <t xml:space="preserve">Capital Outlay
</t>
    </r>
    <r>
      <rPr>
        <b/>
        <sz val="10"/>
        <color indexed="8"/>
        <rFont val="Calibri"/>
        <family val="2"/>
      </rPr>
      <t>Project with Subprojects</t>
    </r>
  </si>
  <si>
    <t>1116057</t>
  </si>
  <si>
    <r>
      <t xml:space="preserve">Northgate TOD
</t>
    </r>
    <r>
      <rPr>
        <b/>
        <sz val="10"/>
        <color indexed="8"/>
        <rFont val="Calibri"/>
        <family val="2"/>
      </rPr>
      <t>Project with Subprojects</t>
    </r>
  </si>
  <si>
    <t>1116071</t>
  </si>
  <si>
    <r>
      <t xml:space="preserve">Op Facility Improvement Budget
</t>
    </r>
    <r>
      <rPr>
        <b/>
        <sz val="10"/>
        <color indexed="8"/>
        <rFont val="Calibri"/>
        <family val="2"/>
      </rPr>
      <t>Project with Subprojects</t>
    </r>
  </si>
  <si>
    <t>1116072</t>
  </si>
  <si>
    <r>
      <t xml:space="preserve">Bus Zone Safety
</t>
    </r>
    <r>
      <rPr>
        <b/>
        <sz val="10"/>
        <color indexed="8"/>
        <rFont val="Calibri"/>
        <family val="2"/>
      </rPr>
      <t>Project with Subprojects</t>
    </r>
  </si>
  <si>
    <t>1116073</t>
  </si>
  <si>
    <r>
      <t xml:space="preserve">Shelters &amp; Lighting
</t>
    </r>
    <r>
      <rPr>
        <b/>
        <sz val="10"/>
        <color indexed="8"/>
        <rFont val="Calibri"/>
        <family val="2"/>
      </rPr>
      <t>Project with Subprojects</t>
    </r>
  </si>
  <si>
    <t>1116107</t>
  </si>
  <si>
    <r>
      <t xml:space="preserve">Ride Free Area
</t>
    </r>
    <r>
      <rPr>
        <b/>
        <sz val="10"/>
        <color indexed="8"/>
        <rFont val="Calibri"/>
        <family val="2"/>
      </rPr>
      <t>Technical Adjustment/Close-Out request</t>
    </r>
  </si>
  <si>
    <t>1116112</t>
  </si>
  <si>
    <r>
      <t xml:space="preserve">TROLLEY MODS
</t>
    </r>
    <r>
      <rPr>
        <b/>
        <sz val="10"/>
        <color indexed="8"/>
        <rFont val="Calibri"/>
        <family val="2"/>
      </rPr>
      <t>Project with Subprojects</t>
    </r>
  </si>
  <si>
    <t>1116236</t>
  </si>
  <si>
    <r>
      <t xml:space="preserve">Rider Information Systems
</t>
    </r>
    <r>
      <rPr>
        <b/>
        <sz val="10"/>
        <color indexed="8"/>
        <rFont val="Calibri"/>
        <family val="2"/>
      </rPr>
      <t>Project with Subprojects</t>
    </r>
  </si>
  <si>
    <t>1116246</t>
  </si>
  <si>
    <r>
      <t xml:space="preserve">RapidRide F Line
</t>
    </r>
    <r>
      <rPr>
        <b/>
        <sz val="10"/>
        <color indexed="8"/>
        <rFont val="Calibri"/>
        <family val="2"/>
      </rPr>
      <t>Project with Subprojects</t>
    </r>
  </si>
  <si>
    <t>1116743</t>
  </si>
  <si>
    <r>
      <t xml:space="preserve">Rt 101 Transit Corridor Improvements
</t>
    </r>
    <r>
      <rPr>
        <b/>
        <sz val="10"/>
        <color indexed="8"/>
        <rFont val="Calibri"/>
        <family val="2"/>
      </rPr>
      <t>Standalone</t>
    </r>
  </si>
  <si>
    <t>1116745</t>
  </si>
  <si>
    <r>
      <t xml:space="preserve">Third Avenue Improvements
</t>
    </r>
    <r>
      <rPr>
        <b/>
        <sz val="10"/>
        <color indexed="8"/>
        <rFont val="Calibri"/>
        <family val="2"/>
      </rPr>
      <t>Project with Subprojects</t>
    </r>
  </si>
  <si>
    <t>1116746</t>
  </si>
  <si>
    <r>
      <t xml:space="preserve">Legacy TSP Replacement
</t>
    </r>
    <r>
      <rPr>
        <b/>
        <sz val="10"/>
        <color indexed="8"/>
        <rFont val="Calibri"/>
        <family val="2"/>
      </rPr>
      <t>Standalone</t>
    </r>
  </si>
  <si>
    <r>
      <t xml:space="preserve">Mobile Ticketing Pilot Project
</t>
    </r>
    <r>
      <rPr>
        <b/>
        <sz val="10"/>
        <color indexed="8"/>
        <rFont val="Calibri"/>
        <family val="2"/>
      </rPr>
      <t>Standalone</t>
    </r>
  </si>
  <si>
    <t>1117069</t>
  </si>
  <si>
    <r>
      <t xml:space="preserve">35 FT BUS
</t>
    </r>
    <r>
      <rPr>
        <b/>
        <sz val="10"/>
        <color indexed="8"/>
        <rFont val="Calibri"/>
        <family val="2"/>
      </rPr>
      <t>Standalone</t>
    </r>
  </si>
  <si>
    <t>1117191</t>
  </si>
  <si>
    <r>
      <t xml:space="preserve">Ryerson Base Lift Replacement
</t>
    </r>
    <r>
      <rPr>
        <b/>
        <sz val="10"/>
        <color indexed="8"/>
        <rFont val="Calibri"/>
        <family val="2"/>
      </rPr>
      <t>Standalone</t>
    </r>
  </si>
  <si>
    <t>1124069</t>
  </si>
  <si>
    <r>
      <t xml:space="preserve">S&amp;R Corridor Program
</t>
    </r>
    <r>
      <rPr>
        <b/>
        <sz val="10"/>
        <color indexed="8"/>
        <rFont val="Calibri"/>
        <family val="2"/>
      </rPr>
      <t>Project with Subprojects</t>
    </r>
  </si>
  <si>
    <t>1124125</t>
  </si>
  <si>
    <r>
      <t xml:space="preserve">A/C OPS AND WAREHOUSE DEMO
</t>
    </r>
    <r>
      <rPr>
        <b/>
        <sz val="10"/>
        <color indexed="8"/>
        <rFont val="Calibri"/>
        <family val="2"/>
      </rPr>
      <t>Project with Subprojects</t>
    </r>
  </si>
  <si>
    <t>1124234</t>
  </si>
  <si>
    <r>
      <t xml:space="preserve">Radio Infrastructure Replacement
</t>
    </r>
    <r>
      <rPr>
        <b/>
        <sz val="10"/>
        <color indexed="8"/>
        <rFont val="Calibri"/>
        <family val="2"/>
      </rPr>
      <t>Project with Subprojects</t>
    </r>
  </si>
  <si>
    <t>1124256</t>
  </si>
  <si>
    <r>
      <t xml:space="preserve">Regional Transit Connectivity
</t>
    </r>
    <r>
      <rPr>
        <b/>
        <sz val="10"/>
        <color indexed="8"/>
        <rFont val="Calibri"/>
        <family val="2"/>
      </rPr>
      <t>Project with Subprojects</t>
    </r>
  </si>
  <si>
    <t>1124395</t>
  </si>
  <si>
    <r>
      <t xml:space="preserve">INTERIM POLICE FACILITY
</t>
    </r>
    <r>
      <rPr>
        <b/>
        <sz val="10"/>
        <color indexed="8"/>
        <rFont val="Calibri"/>
        <family val="2"/>
      </rPr>
      <t>Project with Subprojects</t>
    </r>
  </si>
  <si>
    <t>1124396</t>
  </si>
  <si>
    <r>
      <t xml:space="preserve">RAPIDRIDE AWV &amp; ELINK FAC
</t>
    </r>
    <r>
      <rPr>
        <b/>
        <sz val="10"/>
        <color indexed="8"/>
        <rFont val="Calibri"/>
        <family val="2"/>
      </rPr>
      <t>Project with Subprojects</t>
    </r>
  </si>
  <si>
    <t>1124413</t>
  </si>
  <si>
    <r>
      <t xml:space="preserve">Real Time Improvements
</t>
    </r>
    <r>
      <rPr>
        <b/>
        <sz val="10"/>
        <color indexed="8"/>
        <rFont val="Calibri"/>
        <family val="2"/>
      </rPr>
      <t>Project with Subprojects</t>
    </r>
  </si>
  <si>
    <t>1124415</t>
  </si>
  <si>
    <r>
      <t xml:space="preserve">HASTUS Planning Module
</t>
    </r>
    <r>
      <rPr>
        <b/>
        <sz val="10"/>
        <color indexed="8"/>
        <rFont val="Calibri"/>
        <family val="2"/>
      </rPr>
      <t>Standalone</t>
    </r>
  </si>
  <si>
    <t>1124420</t>
  </si>
  <si>
    <r>
      <t xml:space="preserve">Business Reporting Database
</t>
    </r>
    <r>
      <rPr>
        <b/>
        <sz val="10"/>
        <color indexed="8"/>
        <rFont val="Calibri"/>
        <family val="2"/>
      </rPr>
      <t>Standalone</t>
    </r>
  </si>
  <si>
    <t>1124427</t>
  </si>
  <si>
    <r>
      <t xml:space="preserve">Replace Signal Priority Equipment
</t>
    </r>
    <r>
      <rPr>
        <b/>
        <sz val="10"/>
        <color indexed="8"/>
        <rFont val="Calibri"/>
        <family val="2"/>
      </rPr>
      <t>Standalone</t>
    </r>
  </si>
  <si>
    <t>1124429</t>
  </si>
  <si>
    <r>
      <t xml:space="preserve">Replace 4.9 Network &amp; Mobile Router
</t>
    </r>
    <r>
      <rPr>
        <b/>
        <sz val="10"/>
        <color indexed="8"/>
        <rFont val="Calibri"/>
        <family val="2"/>
      </rPr>
      <t>Standalone</t>
    </r>
  </si>
  <si>
    <t>1124439</t>
  </si>
  <si>
    <r>
      <t xml:space="preserve">Access Alt Fuel (LPG)
</t>
    </r>
    <r>
      <rPr>
        <b/>
        <sz val="10"/>
        <color indexed="8"/>
        <rFont val="Calibri"/>
        <family val="2"/>
      </rPr>
      <t>Standalone</t>
    </r>
  </si>
  <si>
    <t>1124456</t>
  </si>
  <si>
    <r>
      <t xml:space="preserve">ORCA Replacement
</t>
    </r>
    <r>
      <rPr>
        <b/>
        <sz val="10"/>
        <color indexed="8"/>
        <rFont val="Calibri"/>
        <family val="2"/>
      </rPr>
      <t>Standalone</t>
    </r>
  </si>
  <si>
    <t>1124523</t>
  </si>
  <si>
    <r>
      <t xml:space="preserve">CIP Grant Contingency
</t>
    </r>
    <r>
      <rPr>
        <b/>
        <sz val="10"/>
        <color indexed="8"/>
        <rFont val="Calibri"/>
        <family val="2"/>
      </rPr>
      <t>Administrative</t>
    </r>
  </si>
  <si>
    <t>1124538</t>
  </si>
  <si>
    <r>
      <t xml:space="preserve">Bus Security Camera Replacement
</t>
    </r>
    <r>
      <rPr>
        <b/>
        <sz val="10"/>
        <color indexed="8"/>
        <rFont val="Calibri"/>
        <family val="2"/>
      </rPr>
      <t>Standalone</t>
    </r>
  </si>
  <si>
    <t>3641001</t>
  </si>
  <si>
    <r>
      <t xml:space="preserve">On Board Systems Replacement
</t>
    </r>
    <r>
      <rPr>
        <b/>
        <sz val="10"/>
        <color indexed="8"/>
        <rFont val="Calibri"/>
        <family val="2"/>
      </rPr>
      <t>Administrative</t>
    </r>
  </si>
  <si>
    <t>3641002</t>
  </si>
  <si>
    <r>
      <t xml:space="preserve">Transit Police Building
</t>
    </r>
    <r>
      <rPr>
        <b/>
        <sz val="10"/>
        <color indexed="8"/>
        <rFont val="Calibri"/>
        <family val="2"/>
      </rPr>
      <t>Administrative</t>
    </r>
  </si>
  <si>
    <t>3641003</t>
  </si>
  <si>
    <r>
      <t xml:space="preserve">Pedestrian Warning Systems
</t>
    </r>
    <r>
      <rPr>
        <b/>
        <sz val="10"/>
        <color indexed="8"/>
        <rFont val="Calibri"/>
        <family val="2"/>
      </rPr>
      <t>Administrative</t>
    </r>
  </si>
  <si>
    <t>3641004</t>
  </si>
  <si>
    <r>
      <t xml:space="preserve">On Bus Camera Expansion
</t>
    </r>
    <r>
      <rPr>
        <b/>
        <sz val="10"/>
        <color indexed="8"/>
        <rFont val="Calibri"/>
        <family val="2"/>
      </rPr>
      <t>Project with Subprojects</t>
    </r>
  </si>
  <si>
    <r>
      <t xml:space="preserve">Strategic Technology Roadmap for Transit
</t>
    </r>
    <r>
      <rPr>
        <b/>
        <sz val="10"/>
        <color indexed="8"/>
        <rFont val="Calibri"/>
        <family val="2"/>
      </rPr>
      <t>Standalone</t>
    </r>
  </si>
  <si>
    <t>3641 - Public Transportation Unrestricted</t>
  </si>
  <si>
    <t>3673</t>
  </si>
  <si>
    <t>Critical Areas Mitigation</t>
  </si>
  <si>
    <t>1047594</t>
  </si>
  <si>
    <r>
      <t xml:space="preserve">WLMR CAO MR MASTER
</t>
    </r>
    <r>
      <rPr>
        <b/>
        <sz val="10"/>
        <color indexed="8"/>
        <rFont val="Calibri"/>
        <family val="2"/>
      </rPr>
      <t>Project with Subprojects</t>
    </r>
  </si>
  <si>
    <t>3673 - Critical Areas Mitigation</t>
  </si>
  <si>
    <t>3681</t>
  </si>
  <si>
    <t>Real Estate Excise Tax (REET) #1</t>
  </si>
  <si>
    <t>1033532</t>
  </si>
  <si>
    <r>
      <t xml:space="preserve">PSB REET 1 TRANSFER TO 3160 
</t>
    </r>
    <r>
      <rPr>
        <b/>
        <sz val="10"/>
        <color indexed="8"/>
        <rFont val="Calibri"/>
        <family val="2"/>
      </rPr>
      <t>Administrative</t>
    </r>
  </si>
  <si>
    <t>1033533</t>
  </si>
  <si>
    <r>
      <t xml:space="preserve">PSB REET 1 TRANSFER TO 3490 
</t>
    </r>
    <r>
      <rPr>
        <b/>
        <sz val="10"/>
        <color indexed="8"/>
        <rFont val="Calibri"/>
        <family val="2"/>
      </rPr>
      <t>Technical Adjustment/Close-Out request</t>
    </r>
  </si>
  <si>
    <t>1033534</t>
  </si>
  <si>
    <r>
      <t xml:space="preserve">PSB REET 1 DEBT SERVICE 
</t>
    </r>
    <r>
      <rPr>
        <b/>
        <sz val="10"/>
        <color indexed="8"/>
        <rFont val="Calibri"/>
        <family val="2"/>
      </rPr>
      <t>Administrative</t>
    </r>
  </si>
  <si>
    <t>1122223</t>
  </si>
  <si>
    <r>
      <t xml:space="preserve">PSB REET 1 TRANSFER TO 3581 
</t>
    </r>
    <r>
      <rPr>
        <b/>
        <sz val="10"/>
        <color indexed="8"/>
        <rFont val="Calibri"/>
        <family val="2"/>
      </rPr>
      <t>Administrative</t>
    </r>
  </si>
  <si>
    <t>3681 - Real Estate Excise Tax (REET) #1</t>
  </si>
  <si>
    <t>3682</t>
  </si>
  <si>
    <t>Real Estate Excise Tax (REET) #2</t>
  </si>
  <si>
    <t>1033537</t>
  </si>
  <si>
    <r>
      <t xml:space="preserve">PSB REET 2 TRANSFER TO 3160 
</t>
    </r>
    <r>
      <rPr>
        <b/>
        <sz val="10"/>
        <color indexed="8"/>
        <rFont val="Calibri"/>
        <family val="2"/>
      </rPr>
      <t>Administrative</t>
    </r>
  </si>
  <si>
    <t>1033538</t>
  </si>
  <si>
    <r>
      <t xml:space="preserve">PSB REET 2 TRANSFER TO 3490
</t>
    </r>
    <r>
      <rPr>
        <b/>
        <sz val="10"/>
        <color indexed="8"/>
        <rFont val="Calibri"/>
        <family val="2"/>
      </rPr>
      <t>Administrative</t>
    </r>
  </si>
  <si>
    <t>1033539</t>
  </si>
  <si>
    <r>
      <t xml:space="preserve">PSB REET 2 DEBT SERVICE
</t>
    </r>
    <r>
      <rPr>
        <b/>
        <sz val="10"/>
        <color indexed="8"/>
        <rFont val="Calibri"/>
        <family val="2"/>
      </rPr>
      <t>Administrative</t>
    </r>
  </si>
  <si>
    <t>1122224</t>
  </si>
  <si>
    <r>
      <t xml:space="preserve">PSB REET 2 TRANSFER TO 3581 
</t>
    </r>
    <r>
      <rPr>
        <b/>
        <sz val="10"/>
        <color indexed="8"/>
        <rFont val="Calibri"/>
        <family val="2"/>
      </rPr>
      <t>Administrative</t>
    </r>
  </si>
  <si>
    <t>3682 - Real Estate Excise Tax (REET) #2</t>
  </si>
  <si>
    <t>3691</t>
  </si>
  <si>
    <t>Transfer of Development Credits Program</t>
  </si>
  <si>
    <t>1033971</t>
  </si>
  <si>
    <r>
      <t xml:space="preserve">WLTD TDR BANK
</t>
    </r>
    <r>
      <rPr>
        <b/>
        <sz val="10"/>
        <color indexed="8"/>
        <rFont val="Calibri"/>
        <family val="2"/>
      </rPr>
      <t>Standalone</t>
    </r>
  </si>
  <si>
    <t>1033976</t>
  </si>
  <si>
    <r>
      <t xml:space="preserve">WLTD TDR PROGRAM SUPPORT
</t>
    </r>
    <r>
      <rPr>
        <b/>
        <sz val="10"/>
        <color indexed="8"/>
        <rFont val="Calibri"/>
        <family val="2"/>
      </rPr>
      <t>Standalone</t>
    </r>
  </si>
  <si>
    <t>3691 - Transfer of Development Credits Program</t>
  </si>
  <si>
    <t>3771</t>
  </si>
  <si>
    <t>OIRM Capital Fund</t>
  </si>
  <si>
    <t>1039318</t>
  </si>
  <si>
    <r>
      <t xml:space="preserve">Elections: Election Management System Replacement
</t>
    </r>
    <r>
      <rPr>
        <b/>
        <sz val="10"/>
        <color indexed="8"/>
        <rFont val="Calibri"/>
        <family val="2"/>
      </rPr>
      <t>Standalone</t>
    </r>
  </si>
  <si>
    <t>1047007</t>
  </si>
  <si>
    <r>
      <t xml:space="preserve">KCIT COMMNTY CORRCTN SYS UPGRD
</t>
    </r>
    <r>
      <rPr>
        <b/>
        <sz val="10"/>
        <color indexed="8"/>
        <rFont val="Calibri"/>
        <family val="2"/>
      </rPr>
      <t>Technical Adjustment/Close-Out request</t>
    </r>
  </si>
  <si>
    <t>1047297</t>
  </si>
  <si>
    <r>
      <t xml:space="preserve">KCIT DATA CTR CONTINGENCY
</t>
    </r>
    <r>
      <rPr>
        <b/>
        <sz val="10"/>
        <color indexed="8"/>
        <rFont val="Calibri"/>
        <family val="2"/>
      </rPr>
      <t>Technical Adjustment/Close-Out request</t>
    </r>
  </si>
  <si>
    <t>1111662</t>
  </si>
  <si>
    <r>
      <t xml:space="preserve">PKS REPLACEMENT OF RBASE
</t>
    </r>
    <r>
      <rPr>
        <b/>
        <sz val="10"/>
        <color indexed="8"/>
        <rFont val="Calibri"/>
        <family val="2"/>
      </rPr>
      <t>Technical Adjustment/Close-Out request</t>
    </r>
  </si>
  <si>
    <t>1111663</t>
  </si>
  <si>
    <r>
      <t xml:space="preserve">KCSC KCMS REPLACEMENT
</t>
    </r>
    <r>
      <rPr>
        <b/>
        <sz val="10"/>
        <color indexed="8"/>
        <rFont val="Calibri"/>
        <family val="2"/>
      </rPr>
      <t>Technical Adjustment/Close-Out request</t>
    </r>
  </si>
  <si>
    <t>1111671</t>
  </si>
  <si>
    <r>
      <t xml:space="preserve">KCSC JUV CT ORDERS E-FO
</t>
    </r>
    <r>
      <rPr>
        <b/>
        <sz val="10"/>
        <color indexed="8"/>
        <rFont val="Calibri"/>
        <family val="2"/>
      </rPr>
      <t>Technical Adjustment/Close-Out request</t>
    </r>
  </si>
  <si>
    <t>1111930</t>
  </si>
  <si>
    <r>
      <t xml:space="preserve">KCIT DAJD JUV WORKFLOW-REQMNT
</t>
    </r>
    <r>
      <rPr>
        <b/>
        <sz val="10"/>
        <color indexed="8"/>
        <rFont val="Calibri"/>
        <family val="2"/>
      </rPr>
      <t>Technical Adjustment/Close-Out request</t>
    </r>
  </si>
  <si>
    <t>1111933</t>
  </si>
  <si>
    <r>
      <t xml:space="preserve">KCIT POST ABT IMPLEMENTATION PROJECT
</t>
    </r>
    <r>
      <rPr>
        <b/>
        <sz val="10"/>
        <color indexed="8"/>
        <rFont val="Calibri"/>
        <family val="2"/>
      </rPr>
      <t>Technical Adjustment/Close-Out request</t>
    </r>
  </si>
  <si>
    <t>1111947</t>
  </si>
  <si>
    <r>
      <t xml:space="preserve">KCIT SYSTEM WIDE ENHANCED NETW
</t>
    </r>
    <r>
      <rPr>
        <b/>
        <sz val="10"/>
        <color indexed="8"/>
        <rFont val="Calibri"/>
        <family val="2"/>
      </rPr>
      <t>Standalone</t>
    </r>
  </si>
  <si>
    <t>1111949</t>
  </si>
  <si>
    <r>
      <t xml:space="preserve">KCIT TRANSFER TO GENERAL FUND
</t>
    </r>
    <r>
      <rPr>
        <b/>
        <sz val="10"/>
        <color indexed="8"/>
        <rFont val="Calibri"/>
        <family val="2"/>
      </rPr>
      <t>Administrative</t>
    </r>
  </si>
  <si>
    <t>1111952</t>
  </si>
  <si>
    <r>
      <t xml:space="preserve">KCIT NORCOM CBA/CAD
</t>
    </r>
    <r>
      <rPr>
        <b/>
        <sz val="10"/>
        <color indexed="8"/>
        <rFont val="Calibri"/>
        <family val="2"/>
      </rPr>
      <t>Standalone</t>
    </r>
  </si>
  <si>
    <t>1111954</t>
  </si>
  <si>
    <r>
      <t xml:space="preserve">KCIT DISTRIBUTED ANTENNA NETWORK
</t>
    </r>
    <r>
      <rPr>
        <b/>
        <sz val="10"/>
        <color indexed="8"/>
        <rFont val="Calibri"/>
        <family val="2"/>
      </rPr>
      <t>Technical Adjustment/Close-Out request</t>
    </r>
  </si>
  <si>
    <t>1111963</t>
  </si>
  <si>
    <r>
      <t xml:space="preserve">KCIT DATA CTR SPECIF-RELOCATIO
</t>
    </r>
    <r>
      <rPr>
        <b/>
        <sz val="10"/>
        <color indexed="8"/>
        <rFont val="Calibri"/>
        <family val="2"/>
      </rPr>
      <t>Technical Adjustment/Close-Out request</t>
    </r>
  </si>
  <si>
    <t>1111964</t>
  </si>
  <si>
    <r>
      <t xml:space="preserve">KCIT PAO JUV WORKFLOW-REQUIRMT
</t>
    </r>
    <r>
      <rPr>
        <b/>
        <sz val="10"/>
        <color indexed="8"/>
        <rFont val="Calibri"/>
        <family val="2"/>
      </rPr>
      <t>Technical Adjustment/Close-Out request</t>
    </r>
  </si>
  <si>
    <t>1113959</t>
  </si>
  <si>
    <r>
      <t xml:space="preserve">ABT SIDE SYS INTEGRATION DAJD
</t>
    </r>
    <r>
      <rPr>
        <b/>
        <sz val="10"/>
        <color indexed="8"/>
        <rFont val="Calibri"/>
        <family val="2"/>
      </rPr>
      <t>Technical Adjustment/Close-Out request</t>
    </r>
  </si>
  <si>
    <t>1113978</t>
  </si>
  <si>
    <r>
      <t xml:space="preserve">WEB CRITERIA DISPTCH GDLN
</t>
    </r>
    <r>
      <rPr>
        <b/>
        <sz val="10"/>
        <color indexed="8"/>
        <rFont val="Calibri"/>
        <family val="2"/>
      </rPr>
      <t>Technical Adjustment/Close-Out request</t>
    </r>
  </si>
  <si>
    <t>1113980</t>
  </si>
  <si>
    <r>
      <t xml:space="preserve">DPH KCIT EMS CBD/CAD INTEGRATE
</t>
    </r>
    <r>
      <rPr>
        <b/>
        <sz val="10"/>
        <color indexed="8"/>
        <rFont val="Calibri"/>
        <family val="2"/>
      </rPr>
      <t>Standalone</t>
    </r>
  </si>
  <si>
    <t>1116551</t>
  </si>
  <si>
    <r>
      <t xml:space="preserve">DES FMD CONSTR PRO MGMT SYS
</t>
    </r>
    <r>
      <rPr>
        <b/>
        <sz val="10"/>
        <color indexed="8"/>
        <rFont val="Calibri"/>
        <family val="2"/>
      </rPr>
      <t>Standalone</t>
    </r>
  </si>
  <si>
    <t>1117279</t>
  </si>
  <si>
    <r>
      <t xml:space="preserve">KCIT DCHS DEMOG DATA CONSOL
</t>
    </r>
    <r>
      <rPr>
        <b/>
        <sz val="10"/>
        <color indexed="8"/>
        <rFont val="Calibri"/>
        <family val="2"/>
      </rPr>
      <t>Technical Adjustment/Close-Out request</t>
    </r>
  </si>
  <si>
    <t>1117789</t>
  </si>
  <si>
    <r>
      <t xml:space="preserve">KCDC ONLINE MITIGATION(MITS)BC
</t>
    </r>
    <r>
      <rPr>
        <b/>
        <sz val="10"/>
        <color indexed="8"/>
        <rFont val="Calibri"/>
        <family val="2"/>
      </rPr>
      <t>Standalone</t>
    </r>
  </si>
  <si>
    <t>1118720</t>
  </si>
  <si>
    <r>
      <t xml:space="preserve">KCSO NEW GEN AFIS
</t>
    </r>
    <r>
      <rPr>
        <b/>
        <sz val="10"/>
        <color indexed="8"/>
        <rFont val="Calibri"/>
        <family val="2"/>
      </rPr>
      <t>Technical Adjustment/Close-Out request</t>
    </r>
  </si>
  <si>
    <t>1119160</t>
  </si>
  <si>
    <r>
      <t xml:space="preserve">DES RALS REC OM EXCISE TAX
</t>
    </r>
    <r>
      <rPr>
        <b/>
        <sz val="10"/>
        <color indexed="8"/>
        <rFont val="Calibri"/>
        <family val="2"/>
      </rPr>
      <t>Technical Adjustment/Close-Out request</t>
    </r>
  </si>
  <si>
    <t>1121217</t>
  </si>
  <si>
    <r>
      <t xml:space="preserve">ASSESS-PROPTY BASED SYS RPLC
</t>
    </r>
    <r>
      <rPr>
        <b/>
        <sz val="10"/>
        <color indexed="8"/>
        <rFont val="Calibri"/>
        <family val="2"/>
      </rPr>
      <t>Technical Adjustment/Close-Out request</t>
    </r>
  </si>
  <si>
    <t>1121286</t>
  </si>
  <si>
    <r>
      <t xml:space="preserve">PSB PROJECT INFO CENTER RPT
</t>
    </r>
    <r>
      <rPr>
        <b/>
        <sz val="10"/>
        <color indexed="8"/>
        <rFont val="Calibri"/>
        <family val="2"/>
      </rPr>
      <t>Technical Adjustment/Close-Out request</t>
    </r>
  </si>
  <si>
    <t>1123857</t>
  </si>
  <si>
    <r>
      <t xml:space="preserve">PH: EMD AND T-CPR QI APPLICATION
</t>
    </r>
    <r>
      <rPr>
        <b/>
        <sz val="10"/>
        <color indexed="8"/>
        <rFont val="Calibri"/>
        <family val="2"/>
      </rPr>
      <t>Standalone</t>
    </r>
  </si>
  <si>
    <t>1123900</t>
  </si>
  <si>
    <r>
      <t xml:space="preserve">DJA: SCOMIS Replacement Project (DJA-CMS)
</t>
    </r>
    <r>
      <rPr>
        <b/>
        <sz val="10"/>
        <color indexed="8"/>
        <rFont val="Calibri"/>
        <family val="2"/>
      </rPr>
      <t>Standalone</t>
    </r>
  </si>
  <si>
    <t>1124157</t>
  </si>
  <si>
    <r>
      <t xml:space="preserve">KCDC: Unified Case Management System
</t>
    </r>
    <r>
      <rPr>
        <b/>
        <sz val="10"/>
        <color indexed="8"/>
        <rFont val="Calibri"/>
        <family val="2"/>
      </rPr>
      <t>Standalone</t>
    </r>
  </si>
  <si>
    <t>1124159</t>
  </si>
  <si>
    <r>
      <t xml:space="preserve">Parks: Facilities Scheduling System Replacement 
</t>
    </r>
    <r>
      <rPr>
        <b/>
        <sz val="10"/>
        <color indexed="8"/>
        <rFont val="Calibri"/>
        <family val="2"/>
      </rPr>
      <t>Standalone</t>
    </r>
  </si>
  <si>
    <t>1124170</t>
  </si>
  <si>
    <r>
      <t xml:space="preserve">FBOD: Countywide Electronic Payment Implementation Support
</t>
    </r>
    <r>
      <rPr>
        <b/>
        <sz val="10"/>
        <color indexed="8"/>
        <rFont val="Calibri"/>
        <family val="2"/>
      </rPr>
      <t>Standalone</t>
    </r>
  </si>
  <si>
    <t>1124175</t>
  </si>
  <si>
    <r>
      <t xml:space="preserve">RALS: Records and License (Anthem) Software Replacement
</t>
    </r>
    <r>
      <rPr>
        <b/>
        <sz val="10"/>
        <color indexed="8"/>
        <rFont val="Calibri"/>
        <family val="2"/>
      </rPr>
      <t>Standalone</t>
    </r>
  </si>
  <si>
    <t>1124179</t>
  </si>
  <si>
    <r>
      <t xml:space="preserve">HRD: Replacement of NEOGOV
</t>
    </r>
    <r>
      <rPr>
        <b/>
        <sz val="10"/>
        <color indexed="8"/>
        <rFont val="Calibri"/>
        <family val="2"/>
      </rPr>
      <t>Standalone</t>
    </r>
  </si>
  <si>
    <r>
      <t xml:space="preserve">PSB: Managerial Accounting Pilot
</t>
    </r>
    <r>
      <rPr>
        <b/>
        <sz val="10"/>
        <color indexed="8"/>
        <rFont val="Calibri"/>
        <family val="2"/>
      </rPr>
      <t>Standalone</t>
    </r>
  </si>
  <si>
    <t>1124187</t>
  </si>
  <si>
    <r>
      <t xml:space="preserve">GIS: Regional Aerials Project
</t>
    </r>
    <r>
      <rPr>
        <b/>
        <sz val="10"/>
        <color indexed="8"/>
        <rFont val="Calibri"/>
        <family val="2"/>
      </rPr>
      <t>Standalone</t>
    </r>
  </si>
  <si>
    <t>1124221</t>
  </si>
  <si>
    <r>
      <t xml:space="preserve">KC DDD Fiscal Process Improvement
</t>
    </r>
    <r>
      <rPr>
        <b/>
        <sz val="10"/>
        <color indexed="8"/>
        <rFont val="Calibri"/>
        <family val="2"/>
      </rPr>
      <t>Standalone</t>
    </r>
  </si>
  <si>
    <t>3771 - OIRM Capital Fund</t>
  </si>
  <si>
    <t>3781</t>
  </si>
  <si>
    <t>ITS Capital Fund</t>
  </si>
  <si>
    <t>1047291</t>
  </si>
  <si>
    <r>
      <t xml:space="preserve">KCIT COUNTY WIDE IT ASSET MGMT
</t>
    </r>
    <r>
      <rPr>
        <b/>
        <sz val="10"/>
        <color indexed="8"/>
        <rFont val="Calibri"/>
        <family val="2"/>
      </rPr>
      <t>Administrative</t>
    </r>
  </si>
  <si>
    <t>1047605</t>
  </si>
  <si>
    <r>
      <t xml:space="preserve">KCIT: DSS Replacement
</t>
    </r>
    <r>
      <rPr>
        <b/>
        <sz val="10"/>
        <color indexed="8"/>
        <rFont val="Calibri"/>
        <family val="2"/>
      </rPr>
      <t>Standalone</t>
    </r>
  </si>
  <si>
    <t>1047610</t>
  </si>
  <si>
    <r>
      <t xml:space="preserve">KCIT Wan Replacement
</t>
    </r>
    <r>
      <rPr>
        <b/>
        <sz val="10"/>
        <color indexed="8"/>
        <rFont val="Calibri"/>
        <family val="2"/>
      </rPr>
      <t>Standalone</t>
    </r>
  </si>
  <si>
    <t>1124574</t>
  </si>
  <si>
    <r>
      <t xml:space="preserve">KCIT: Enhance Wireless Connectivity
</t>
    </r>
    <r>
      <rPr>
        <b/>
        <sz val="10"/>
        <color indexed="8"/>
        <rFont val="Calibri"/>
        <family val="2"/>
      </rPr>
      <t>Standalone</t>
    </r>
  </si>
  <si>
    <t>1124575</t>
  </si>
  <si>
    <r>
      <t xml:space="preserve">KCIT: IP Fax Project
</t>
    </r>
    <r>
      <rPr>
        <b/>
        <sz val="10"/>
        <color indexed="8"/>
        <rFont val="Calibri"/>
        <family val="2"/>
      </rPr>
      <t>Standalone</t>
    </r>
  </si>
  <si>
    <t>1124576</t>
  </si>
  <si>
    <r>
      <t xml:space="preserve">KCIT: Westin Network Connection Upgrade
</t>
    </r>
    <r>
      <rPr>
        <b/>
        <sz val="10"/>
        <color indexed="8"/>
        <rFont val="Calibri"/>
        <family val="2"/>
      </rPr>
      <t>Standalone</t>
    </r>
  </si>
  <si>
    <t>3781 - ITS Capital Fund</t>
  </si>
  <si>
    <t>3810</t>
  </si>
  <si>
    <t>Solid Waste Capital Equipment Recovery Fund</t>
  </si>
  <si>
    <t>1033485</t>
  </si>
  <si>
    <r>
      <t xml:space="preserve">SW CERP CAPITAL REPAIRS
</t>
    </r>
    <r>
      <rPr>
        <b/>
        <sz val="10"/>
        <color indexed="8"/>
        <rFont val="Calibri"/>
        <family val="2"/>
      </rPr>
      <t>Standalone</t>
    </r>
  </si>
  <si>
    <t>1033487</t>
  </si>
  <si>
    <r>
      <t xml:space="preserve">SW CERP EQ REPLACEMNT PURCHASE
</t>
    </r>
    <r>
      <rPr>
        <b/>
        <sz val="10"/>
        <color indexed="8"/>
        <rFont val="Calibri"/>
        <family val="2"/>
      </rPr>
      <t>Standalone</t>
    </r>
  </si>
  <si>
    <t>3810 - Solid Waste Capital Equipment Recovery Fund</t>
  </si>
  <si>
    <t>3850</t>
  </si>
  <si>
    <t>Renton Maintenance Facilities Construction Fund</t>
  </si>
  <si>
    <t>1026676</t>
  </si>
  <si>
    <r>
      <t xml:space="preserve">RSD ROOFING ENERGY EFFICIENCY
</t>
    </r>
    <r>
      <rPr>
        <b/>
        <sz val="10"/>
        <color indexed="8"/>
        <rFont val="Calibri"/>
        <family val="2"/>
      </rPr>
      <t>Technical Adjustment/Close-Out request</t>
    </r>
  </si>
  <si>
    <t>1026677</t>
  </si>
  <si>
    <r>
      <t xml:space="preserve">RSD RNTN BLDG BOND DEBT RTRMT
</t>
    </r>
    <r>
      <rPr>
        <b/>
        <sz val="10"/>
        <color indexed="8"/>
        <rFont val="Calibri"/>
        <family val="2"/>
      </rPr>
      <t>Technical Adjustment/Close-Out request</t>
    </r>
  </si>
  <si>
    <t>1111172</t>
  </si>
  <si>
    <r>
      <t xml:space="preserve">RSD FACIL PRESERVATION C/WIDE
</t>
    </r>
    <r>
      <rPr>
        <b/>
        <sz val="10"/>
        <color indexed="8"/>
        <rFont val="Calibri"/>
        <family val="2"/>
      </rPr>
      <t>Project with Subprojects</t>
    </r>
  </si>
  <si>
    <t>1111817</t>
  </si>
  <si>
    <r>
      <t xml:space="preserve">RSD SOUTH RGNL MAINT FACILITY
</t>
    </r>
    <r>
      <rPr>
        <b/>
        <sz val="10"/>
        <color indexed="8"/>
        <rFont val="Calibri"/>
        <family val="2"/>
      </rPr>
      <t>Technical Adjustment/Close-Out request</t>
    </r>
  </si>
  <si>
    <t>1114789</t>
  </si>
  <si>
    <r>
      <t xml:space="preserve">RSD PROPERTY SALE TRANS COSTS
</t>
    </r>
    <r>
      <rPr>
        <b/>
        <sz val="10"/>
        <color indexed="8"/>
        <rFont val="Calibri"/>
        <family val="2"/>
      </rPr>
      <t>Technical Adjustment/Close-Out request</t>
    </r>
  </si>
  <si>
    <t>1114791</t>
  </si>
  <si>
    <r>
      <t xml:space="preserve">RSD ROADS-RENTON FACILITY
</t>
    </r>
    <r>
      <rPr>
        <b/>
        <sz val="10"/>
        <color indexed="8"/>
        <rFont val="Calibri"/>
        <family val="2"/>
      </rPr>
      <t>Technical Adjustment/Close-Out request</t>
    </r>
  </si>
  <si>
    <t>3850 - Renton Maintenance Facilities Construction Fund</t>
  </si>
  <si>
    <t>3860</t>
  </si>
  <si>
    <t>County Road Construction Fund​</t>
  </si>
  <si>
    <t>1026727</t>
  </si>
  <si>
    <r>
      <t xml:space="preserve">RSD 100 AV NE NE 132 NE 137
</t>
    </r>
    <r>
      <rPr>
        <b/>
        <sz val="10"/>
        <color indexed="8"/>
        <rFont val="Calibri"/>
        <family val="2"/>
      </rPr>
      <t>Standalone</t>
    </r>
  </si>
  <si>
    <t>1026735</t>
  </si>
  <si>
    <r>
      <t xml:space="preserve">RSD W SNOQUALMIE VALLEY RD NE
</t>
    </r>
    <r>
      <rPr>
        <b/>
        <sz val="10"/>
        <color indexed="8"/>
        <rFont val="Calibri"/>
        <family val="2"/>
      </rPr>
      <t>Standalone</t>
    </r>
  </si>
  <si>
    <t>1026739</t>
  </si>
  <si>
    <r>
      <t xml:space="preserve">RSD SOUTH PARK BRG
</t>
    </r>
    <r>
      <rPr>
        <b/>
        <sz val="10"/>
        <color indexed="8"/>
        <rFont val="Calibri"/>
        <family val="2"/>
      </rPr>
      <t>Standalone</t>
    </r>
  </si>
  <si>
    <t>1026740</t>
  </si>
  <si>
    <r>
      <t xml:space="preserve">RSD 16A SW ITS SW RXBRY SW116
</t>
    </r>
    <r>
      <rPr>
        <b/>
        <sz val="10"/>
        <color indexed="8"/>
        <rFont val="Calibri"/>
        <family val="2"/>
      </rPr>
      <t>Technical Adjustment/Close-Out request</t>
    </r>
  </si>
  <si>
    <t>1026790</t>
  </si>
  <si>
    <r>
      <t xml:space="preserve">RSD NEWAUKUM CRK BRG RPLCMNT
</t>
    </r>
    <r>
      <rPr>
        <b/>
        <sz val="10"/>
        <color indexed="8"/>
        <rFont val="Calibri"/>
        <family val="2"/>
      </rPr>
      <t>Technical Adjustment/Close-Out request</t>
    </r>
  </si>
  <si>
    <t>1026791</t>
  </si>
  <si>
    <r>
      <t xml:space="preserve">RSD SE SUMMIT LANDSBURG RD
</t>
    </r>
    <r>
      <rPr>
        <b/>
        <sz val="10"/>
        <color indexed="8"/>
        <rFont val="Calibri"/>
        <family val="2"/>
      </rPr>
      <t>Standalone</t>
    </r>
  </si>
  <si>
    <t>1026793</t>
  </si>
  <si>
    <r>
      <t xml:space="preserve">RSD GRN VLY BR-E/O 180 AV NE
</t>
    </r>
    <r>
      <rPr>
        <b/>
        <sz val="10"/>
        <color indexed="8"/>
        <rFont val="Calibri"/>
        <family val="2"/>
      </rPr>
      <t>Standalone</t>
    </r>
  </si>
  <si>
    <t>1026796</t>
  </si>
  <si>
    <r>
      <t xml:space="preserve">RSD CIP BOND DEBT PAYMENT
</t>
    </r>
    <r>
      <rPr>
        <b/>
        <sz val="10"/>
        <color indexed="8"/>
        <rFont val="Calibri"/>
        <family val="2"/>
      </rPr>
      <t>Technical Adjustment/Close-Out request</t>
    </r>
  </si>
  <si>
    <t>1026798</t>
  </si>
  <si>
    <r>
      <t xml:space="preserve">RSD EMERGENT NEED-EXISTING PROJECTS
</t>
    </r>
    <r>
      <rPr>
        <b/>
        <sz val="10"/>
        <color indexed="8"/>
        <rFont val="Calibri"/>
        <family val="2"/>
      </rPr>
      <t>Administrative</t>
    </r>
  </si>
  <si>
    <t>1026799</t>
  </si>
  <si>
    <r>
      <t xml:space="preserve">RSD RDS CIP GRANT CONTIGENCY
</t>
    </r>
    <r>
      <rPr>
        <b/>
        <sz val="10"/>
        <color indexed="8"/>
        <rFont val="Calibri"/>
        <family val="2"/>
      </rPr>
      <t>Administrative</t>
    </r>
  </si>
  <si>
    <t>1026800</t>
  </si>
  <si>
    <r>
      <t xml:space="preserve">RSD CAPITAL PROJECT OVERSIGHT FUND 3860
</t>
    </r>
    <r>
      <rPr>
        <b/>
        <sz val="10"/>
        <color indexed="8"/>
        <rFont val="Calibri"/>
        <family val="2"/>
      </rPr>
      <t>Administrative</t>
    </r>
  </si>
  <si>
    <t>1027158</t>
  </si>
  <si>
    <r>
      <t xml:space="preserve">RSD CW ROADWAY PRESERVATION
</t>
    </r>
    <r>
      <rPr>
        <b/>
        <sz val="10"/>
        <color indexed="8"/>
        <rFont val="Calibri"/>
        <family val="2"/>
      </rPr>
      <t>Project with Subprojects</t>
    </r>
  </si>
  <si>
    <t>1027160</t>
  </si>
  <si>
    <r>
      <t xml:space="preserve">RSD BRG PRIORITY MAINTNCE
</t>
    </r>
    <r>
      <rPr>
        <b/>
        <sz val="10"/>
        <color indexed="8"/>
        <rFont val="Calibri"/>
        <family val="2"/>
      </rPr>
      <t>Standalone</t>
    </r>
  </si>
  <si>
    <t>1027161</t>
  </si>
  <si>
    <r>
      <t xml:space="preserve">RSD CLEAR ZONE SAFETY PROGRAM
</t>
    </r>
    <r>
      <rPr>
        <b/>
        <sz val="10"/>
        <color indexed="8"/>
        <rFont val="Calibri"/>
        <family val="2"/>
      </rPr>
      <t>Project with Subprojects</t>
    </r>
  </si>
  <si>
    <t>1027163</t>
  </si>
  <si>
    <r>
      <t xml:space="preserve">RSD QUICK RESPONSE
</t>
    </r>
    <r>
      <rPr>
        <b/>
        <sz val="10"/>
        <color indexed="8"/>
        <rFont val="Calibri"/>
        <family val="2"/>
      </rPr>
      <t>Project with Subprojects</t>
    </r>
  </si>
  <si>
    <t>1047575</t>
  </si>
  <si>
    <r>
      <t xml:space="preserve">RSD GRN VLLY BR/202P-212AV SE
</t>
    </r>
    <r>
      <rPr>
        <b/>
        <sz val="10"/>
        <color indexed="8"/>
        <rFont val="Calibri"/>
        <family val="2"/>
      </rPr>
      <t>Standalone</t>
    </r>
  </si>
  <si>
    <t>1111170</t>
  </si>
  <si>
    <r>
      <t xml:space="preserve">RSD COTTAGE LK CRK BRDGE #240A
</t>
    </r>
    <r>
      <rPr>
        <b/>
        <sz val="10"/>
        <color indexed="8"/>
        <rFont val="Calibri"/>
        <family val="2"/>
      </rPr>
      <t>Standalone</t>
    </r>
  </si>
  <si>
    <t>1111173</t>
  </si>
  <si>
    <r>
      <t xml:space="preserve">RSD W SNOQ VAL ROADWY REPAIR
</t>
    </r>
    <r>
      <rPr>
        <b/>
        <sz val="10"/>
        <color indexed="8"/>
        <rFont val="Calibri"/>
        <family val="2"/>
      </rPr>
      <t>Technical Adjustment/Close-Out request</t>
    </r>
  </si>
  <si>
    <t>1111174</t>
  </si>
  <si>
    <r>
      <t xml:space="preserve">RSD MILLER RIVER BRDGE REPLCMT
</t>
    </r>
    <r>
      <rPr>
        <b/>
        <sz val="10"/>
        <color indexed="8"/>
        <rFont val="Calibri"/>
        <family val="2"/>
      </rPr>
      <t>Standalone</t>
    </r>
  </si>
  <si>
    <t>1111175</t>
  </si>
  <si>
    <r>
      <t xml:space="preserve">RSD KENT KNGLEY RD CLVRT REPL
</t>
    </r>
    <r>
      <rPr>
        <b/>
        <sz val="10"/>
        <color indexed="8"/>
        <rFont val="Calibri"/>
        <family val="2"/>
      </rPr>
      <t>Technical Adjustment/Close-Out request</t>
    </r>
  </si>
  <si>
    <t>1111819</t>
  </si>
  <si>
    <r>
      <t xml:space="preserve">RSD C W DRAINAGE PRESERVATION
</t>
    </r>
    <r>
      <rPr>
        <b/>
        <sz val="10"/>
        <color indexed="8"/>
        <rFont val="Calibri"/>
        <family val="2"/>
      </rPr>
      <t>Project with Subprojects</t>
    </r>
  </si>
  <si>
    <t>1114792</t>
  </si>
  <si>
    <r>
      <t xml:space="preserve">RSD ROADS-COUNTY ROAD CONST
</t>
    </r>
    <r>
      <rPr>
        <b/>
        <sz val="10"/>
        <color indexed="8"/>
        <rFont val="Calibri"/>
        <family val="2"/>
      </rPr>
      <t>Administrative</t>
    </r>
  </si>
  <si>
    <t>1114795</t>
  </si>
  <si>
    <r>
      <t xml:space="preserve">RSD BANDARET BRIDGE #493B
</t>
    </r>
    <r>
      <rPr>
        <b/>
        <sz val="10"/>
        <color indexed="8"/>
        <rFont val="Calibri"/>
        <family val="2"/>
      </rPr>
      <t>Technical Adjustment/Close-Out request</t>
    </r>
  </si>
  <si>
    <t>1114796</t>
  </si>
  <si>
    <r>
      <t xml:space="preserve">RSD SE 277 ST BRIDGE #3126
</t>
    </r>
    <r>
      <rPr>
        <b/>
        <sz val="10"/>
        <color indexed="8"/>
        <rFont val="Calibri"/>
        <family val="2"/>
      </rPr>
      <t>Standalone</t>
    </r>
  </si>
  <si>
    <t>1114802</t>
  </si>
  <si>
    <r>
      <t xml:space="preserve">RSD 17 AV SE/SE 100-SW 104 ST
</t>
    </r>
    <r>
      <rPr>
        <b/>
        <sz val="10"/>
        <color indexed="8"/>
        <rFont val="Calibri"/>
        <family val="2"/>
      </rPr>
      <t>Technical Adjustment/Close-Out request</t>
    </r>
  </si>
  <si>
    <t>1115252</t>
  </si>
  <si>
    <r>
      <t xml:space="preserve">RSD SE MID FORK SNOQ RIVER RD
</t>
    </r>
    <r>
      <rPr>
        <b/>
        <sz val="10"/>
        <color indexed="8"/>
        <rFont val="Calibri"/>
        <family val="2"/>
      </rPr>
      <t>Technical Adjustment/Close-Out request</t>
    </r>
  </si>
  <si>
    <t>1115255</t>
  </si>
  <si>
    <r>
      <t xml:space="preserve">RSD NE WD/DVL RD@W SNOQ VLY RD
</t>
    </r>
    <r>
      <rPr>
        <b/>
        <sz val="10"/>
        <color indexed="8"/>
        <rFont val="Calibri"/>
        <family val="2"/>
      </rPr>
      <t>Standalone</t>
    </r>
  </si>
  <si>
    <t>1115260</t>
  </si>
  <si>
    <r>
      <t xml:space="preserve">RSD BEAR CREEK BRIDGE #333A
</t>
    </r>
    <r>
      <rPr>
        <b/>
        <sz val="10"/>
        <color indexed="8"/>
        <rFont val="Calibri"/>
        <family val="2"/>
      </rPr>
      <t>Standalone</t>
    </r>
  </si>
  <si>
    <t>1116546</t>
  </si>
  <si>
    <r>
      <t xml:space="preserve">RSD SW CEMETERY ROAD &amp; BEALL ROAD SW
</t>
    </r>
    <r>
      <rPr>
        <b/>
        <sz val="10"/>
        <color indexed="8"/>
        <rFont val="Calibri"/>
        <family val="2"/>
      </rPr>
      <t>Standalone</t>
    </r>
  </si>
  <si>
    <t>1116888</t>
  </si>
  <si>
    <r>
      <t xml:space="preserve">RSD SW ROXBURY/28 AV-30 AV SW
</t>
    </r>
    <r>
      <rPr>
        <b/>
        <sz val="10"/>
        <color indexed="8"/>
        <rFont val="Calibri"/>
        <family val="2"/>
      </rPr>
      <t>Standalone</t>
    </r>
  </si>
  <si>
    <t>1124491</t>
  </si>
  <si>
    <r>
      <t xml:space="preserve">RSD 2015 RDWY LIGHT LED CONV
</t>
    </r>
    <r>
      <rPr>
        <b/>
        <sz val="10"/>
        <color indexed="8"/>
        <rFont val="Calibri"/>
        <family val="2"/>
      </rPr>
      <t>Standalone</t>
    </r>
  </si>
  <si>
    <t>3860 - County Road Construction Fund​</t>
  </si>
  <si>
    <t>3901</t>
  </si>
  <si>
    <t>Solid Waste 1993 Bonds Construction Subfund</t>
  </si>
  <si>
    <t>1033495</t>
  </si>
  <si>
    <r>
      <t xml:space="preserve">SW TS ROOF REPLACEMENTS
</t>
    </r>
    <r>
      <rPr>
        <b/>
        <sz val="10"/>
        <color indexed="8"/>
        <rFont val="Calibri"/>
        <family val="2"/>
      </rPr>
      <t>Technical Adjustment/Close-Out request</t>
    </r>
  </si>
  <si>
    <t>1033497</t>
  </si>
  <si>
    <r>
      <t xml:space="preserve">SW SOUTH COUNTY RECYCLING &amp; TS
</t>
    </r>
    <r>
      <rPr>
        <b/>
        <sz val="10"/>
        <color indexed="8"/>
        <rFont val="Calibri"/>
        <family val="2"/>
      </rPr>
      <t>Standalone</t>
    </r>
  </si>
  <si>
    <t>1033501</t>
  </si>
  <si>
    <r>
      <t xml:space="preserve">SW HOUGHTON TS MITIGATION
</t>
    </r>
    <r>
      <rPr>
        <b/>
        <sz val="10"/>
        <color indexed="8"/>
        <rFont val="Calibri"/>
        <family val="2"/>
      </rPr>
      <t>Technical Adjustment/Close-Out request</t>
    </r>
  </si>
  <si>
    <t>1033503</t>
  </si>
  <si>
    <r>
      <t xml:space="preserve">SW HARBOR IS SAFETY IMPROVMNTS
</t>
    </r>
    <r>
      <rPr>
        <b/>
        <sz val="10"/>
        <color indexed="8"/>
        <rFont val="Calibri"/>
        <family val="2"/>
      </rPr>
      <t>Standalone</t>
    </r>
  </si>
  <si>
    <t>1033505</t>
  </si>
  <si>
    <r>
      <t xml:space="preserve">SW FAC CAPITAL PROJ CNTRL SPRT
</t>
    </r>
    <r>
      <rPr>
        <b/>
        <sz val="10"/>
        <color indexed="8"/>
        <rFont val="Calibri"/>
        <family val="2"/>
      </rPr>
      <t>Standalone</t>
    </r>
  </si>
  <si>
    <t>1033507</t>
  </si>
  <si>
    <r>
      <t xml:space="preserve">SW CONSTRUCTION CAPITAL PROJECT OVERSIGHT
</t>
    </r>
    <r>
      <rPr>
        <b/>
        <sz val="10"/>
        <color indexed="8"/>
        <rFont val="Calibri"/>
        <family val="2"/>
      </rPr>
      <t>Administrative</t>
    </r>
  </si>
  <si>
    <t>1115975</t>
  </si>
  <si>
    <r>
      <t xml:space="preserve">SW CEDAR FALLS DB IMPROVEMENT
</t>
    </r>
    <r>
      <rPr>
        <b/>
        <sz val="10"/>
        <color indexed="8"/>
        <rFont val="Calibri"/>
        <family val="2"/>
      </rPr>
      <t>Standalone</t>
    </r>
  </si>
  <si>
    <t>1116833</t>
  </si>
  <si>
    <r>
      <t xml:space="preserve">SW CEDAR FALL ENV CNTRL SYS MO
</t>
    </r>
    <r>
      <rPr>
        <b/>
        <sz val="10"/>
        <color indexed="8"/>
        <rFont val="Calibri"/>
        <family val="2"/>
      </rPr>
      <t>Standalone</t>
    </r>
  </si>
  <si>
    <t>1116838</t>
  </si>
  <si>
    <r>
      <t xml:space="preserve">SW ENUMCLAW ENV CNTRL SYS MOD
</t>
    </r>
    <r>
      <rPr>
        <b/>
        <sz val="10"/>
        <color indexed="8"/>
        <rFont val="Calibri"/>
        <family val="2"/>
      </rPr>
      <t>Standalone</t>
    </r>
  </si>
  <si>
    <t>1116840</t>
  </si>
  <si>
    <r>
      <t xml:space="preserve">SW VASHON ENV CONTROL SYS MOD
</t>
    </r>
    <r>
      <rPr>
        <b/>
        <sz val="10"/>
        <color indexed="8"/>
        <rFont val="Calibri"/>
        <family val="2"/>
      </rPr>
      <t>Standalone</t>
    </r>
  </si>
  <si>
    <t>1124104</t>
  </si>
  <si>
    <r>
      <t xml:space="preserve">SW HOBART LF COVER &amp; GAS CNTRL
</t>
    </r>
    <r>
      <rPr>
        <b/>
        <sz val="10"/>
        <color indexed="8"/>
        <rFont val="Calibri"/>
        <family val="2"/>
      </rPr>
      <t>Standalone</t>
    </r>
  </si>
  <si>
    <t>1124107</t>
  </si>
  <si>
    <r>
      <t xml:space="preserve">SW ALGONA TS DECONSTRUCTION
</t>
    </r>
    <r>
      <rPr>
        <b/>
        <sz val="10"/>
        <color indexed="8"/>
        <rFont val="Calibri"/>
        <family val="2"/>
      </rPr>
      <t>Standalone</t>
    </r>
  </si>
  <si>
    <t>1124571</t>
  </si>
  <si>
    <r>
      <t xml:space="preserve">SW PARADIGM UPGRADE
</t>
    </r>
    <r>
      <rPr>
        <b/>
        <sz val="10"/>
        <color indexed="8"/>
        <rFont val="Calibri"/>
        <family val="2"/>
      </rPr>
      <t>Standalone</t>
    </r>
  </si>
  <si>
    <t>3901 - Solid Waste 1993 Bonds Construction Subfund</t>
  </si>
  <si>
    <t>3910</t>
  </si>
  <si>
    <t>Landfill Reserve Fund</t>
  </si>
  <si>
    <t>1033509</t>
  </si>
  <si>
    <r>
      <t xml:space="preserve">SW LANDFILL GAS TO ENERGY
</t>
    </r>
    <r>
      <rPr>
        <b/>
        <sz val="10"/>
        <color indexed="8"/>
        <rFont val="Calibri"/>
        <family val="2"/>
      </rPr>
      <t>Technical Adjustment/Close-Out request</t>
    </r>
  </si>
  <si>
    <t>1033512</t>
  </si>
  <si>
    <r>
      <t xml:space="preserve">SW CH SW MODIFICATION
</t>
    </r>
    <r>
      <rPr>
        <b/>
        <sz val="10"/>
        <color indexed="8"/>
        <rFont val="Calibri"/>
        <family val="2"/>
      </rPr>
      <t>Technical Adjustment/Close-Out request</t>
    </r>
  </si>
  <si>
    <t>1033513</t>
  </si>
  <si>
    <r>
      <t xml:space="preserve">SW CH AREA 7 DEVELOPMENT
</t>
    </r>
    <r>
      <rPr>
        <b/>
        <sz val="10"/>
        <color indexed="8"/>
        <rFont val="Calibri"/>
        <family val="2"/>
      </rPr>
      <t>Technical Adjustment/Close-Out request</t>
    </r>
  </si>
  <si>
    <t>1033514</t>
  </si>
  <si>
    <r>
      <t xml:space="preserve">SW CH RELOCATE FLARE STATION
</t>
    </r>
    <r>
      <rPr>
        <b/>
        <sz val="10"/>
        <color indexed="8"/>
        <rFont val="Calibri"/>
        <family val="2"/>
      </rPr>
      <t>Technical Adjustment/Close-Out request</t>
    </r>
  </si>
  <si>
    <t>1033516</t>
  </si>
  <si>
    <r>
      <t xml:space="preserve">SW CH REV SITE DEV PLAN
</t>
    </r>
    <r>
      <rPr>
        <b/>
        <sz val="10"/>
        <color indexed="8"/>
        <rFont val="Calibri"/>
        <family val="2"/>
      </rPr>
      <t>Standalone</t>
    </r>
  </si>
  <si>
    <t>1033542</t>
  </si>
  <si>
    <r>
      <t xml:space="preserve">SW CH AREA 7 CLOSURE
</t>
    </r>
    <r>
      <rPr>
        <b/>
        <sz val="10"/>
        <color indexed="8"/>
        <rFont val="Calibri"/>
        <family val="2"/>
      </rPr>
      <t>Standalone</t>
    </r>
  </si>
  <si>
    <t>1033547</t>
  </si>
  <si>
    <r>
      <t xml:space="preserve">SW LFR CAPITAL PROJ CNTRL SPRT
</t>
    </r>
    <r>
      <rPr>
        <b/>
        <sz val="10"/>
        <color indexed="8"/>
        <rFont val="Calibri"/>
        <family val="2"/>
      </rPr>
      <t>Standalone</t>
    </r>
  </si>
  <si>
    <t>1111111</t>
  </si>
  <si>
    <r>
      <t xml:space="preserve">SW LRF CAPITAL PROJECT OVERSIGHT
</t>
    </r>
    <r>
      <rPr>
        <b/>
        <sz val="10"/>
        <color indexed="8"/>
        <rFont val="Calibri"/>
        <family val="2"/>
      </rPr>
      <t>Administrative</t>
    </r>
  </si>
  <si>
    <t>1112415</t>
  </si>
  <si>
    <r>
      <t xml:space="preserve">CH Area 8 Closure
</t>
    </r>
    <r>
      <rPr>
        <b/>
        <sz val="10"/>
        <color indexed="8"/>
        <rFont val="Calibri"/>
        <family val="2"/>
      </rPr>
      <t>Standalone</t>
    </r>
  </si>
  <si>
    <t>1115992</t>
  </si>
  <si>
    <r>
      <t xml:space="preserve">SW A8 DEV/FACILITY RELOCATION
</t>
    </r>
    <r>
      <rPr>
        <b/>
        <sz val="10"/>
        <color indexed="8"/>
        <rFont val="Calibri"/>
        <family val="2"/>
      </rPr>
      <t>Standalone</t>
    </r>
  </si>
  <si>
    <t>1124105</t>
  </si>
  <si>
    <r>
      <t xml:space="preserve">SW CH LFG PIPELINE UPGRADE
</t>
    </r>
    <r>
      <rPr>
        <b/>
        <sz val="10"/>
        <color indexed="8"/>
        <rFont val="Calibri"/>
        <family val="2"/>
      </rPr>
      <t>Standalone</t>
    </r>
  </si>
  <si>
    <t>1124106</t>
  </si>
  <si>
    <r>
      <t xml:space="preserve">SW CH SUPPORT FACILITIES EVA
</t>
    </r>
    <r>
      <rPr>
        <b/>
        <sz val="10"/>
        <color indexed="8"/>
        <rFont val="Calibri"/>
        <family val="2"/>
      </rPr>
      <t>Standalone</t>
    </r>
  </si>
  <si>
    <t>3910 - Landfill Reserve Fund</t>
  </si>
  <si>
    <t>3951</t>
  </si>
  <si>
    <t>Building Repair/Replacement Sub Fund</t>
  </si>
  <si>
    <t>1039248</t>
  </si>
  <si>
    <r>
      <t xml:space="preserve">DES FMD KCCF FIXTURES
</t>
    </r>
    <r>
      <rPr>
        <b/>
        <sz val="10"/>
        <color indexed="8"/>
        <rFont val="Calibri"/>
        <family val="2"/>
      </rPr>
      <t>Technical Adjustment/Close-Out request</t>
    </r>
  </si>
  <si>
    <t>1039271</t>
  </si>
  <si>
    <r>
      <t xml:space="preserve">DES FMD KCCF 7TH FLOOR YARDOUT
</t>
    </r>
    <r>
      <rPr>
        <b/>
        <sz val="10"/>
        <color indexed="8"/>
        <rFont val="Calibri"/>
        <family val="2"/>
      </rPr>
      <t>Technical Adjustment/Close-Out request</t>
    </r>
  </si>
  <si>
    <t>1039591</t>
  </si>
  <si>
    <r>
      <t xml:space="preserve">DES FMD MRJC PHASE 2 ESCO
</t>
    </r>
    <r>
      <rPr>
        <b/>
        <sz val="10"/>
        <color indexed="8"/>
        <rFont val="Calibri"/>
        <family val="2"/>
      </rPr>
      <t>Technical Adjustment/Close-Out request</t>
    </r>
  </si>
  <si>
    <t>1040765</t>
  </si>
  <si>
    <r>
      <t xml:space="preserve">ADA Program Various Locations
</t>
    </r>
    <r>
      <rPr>
        <b/>
        <sz val="10"/>
        <color indexed="8"/>
        <rFont val="Calibri"/>
        <family val="2"/>
      </rPr>
      <t>Standalone</t>
    </r>
  </si>
  <si>
    <t>1040766</t>
  </si>
  <si>
    <r>
      <t xml:space="preserve">DES FMD BLCK RVR LIGHTING RETR
</t>
    </r>
    <r>
      <rPr>
        <b/>
        <sz val="10"/>
        <color indexed="8"/>
        <rFont val="Calibri"/>
        <family val="2"/>
      </rPr>
      <t>Technical Adjustment/Close-Out request</t>
    </r>
  </si>
  <si>
    <t>1040774</t>
  </si>
  <si>
    <r>
      <t xml:space="preserve">DES FMD EARLINGTN EEC BLCK GRT
</t>
    </r>
    <r>
      <rPr>
        <b/>
        <sz val="10"/>
        <color indexed="8"/>
        <rFont val="Calibri"/>
        <family val="2"/>
      </rPr>
      <t>Technical Adjustment/Close-Out request</t>
    </r>
  </si>
  <si>
    <t>1040823</t>
  </si>
  <si>
    <r>
      <t xml:space="preserve">DES FMD SOUTH PRK DUE DLIGENCE
</t>
    </r>
    <r>
      <rPr>
        <b/>
        <sz val="10"/>
        <color indexed="8"/>
        <rFont val="Calibri"/>
        <family val="2"/>
      </rPr>
      <t>Technical Adjustment/Close-Out request</t>
    </r>
  </si>
  <si>
    <t>1040826</t>
  </si>
  <si>
    <r>
      <t xml:space="preserve">DES FMD KCCF GENERATOR RM IMPR
</t>
    </r>
    <r>
      <rPr>
        <b/>
        <sz val="10"/>
        <color indexed="8"/>
        <rFont val="Calibri"/>
        <family val="2"/>
      </rPr>
      <t>Technical Adjustment/Close-Out request</t>
    </r>
  </si>
  <si>
    <t>1040847</t>
  </si>
  <si>
    <r>
      <t xml:space="preserve">DES FMD MCKINSTRY ESSENTION K
</t>
    </r>
    <r>
      <rPr>
        <b/>
        <sz val="10"/>
        <color indexed="8"/>
        <rFont val="Calibri"/>
        <family val="2"/>
      </rPr>
      <t>Technical Adjustment/Close-Out request</t>
    </r>
  </si>
  <si>
    <t>1040848</t>
  </si>
  <si>
    <r>
      <t xml:space="preserve">DES FMD KCCF W WNG WINDOW UPG
</t>
    </r>
    <r>
      <rPr>
        <b/>
        <sz val="10"/>
        <color indexed="8"/>
        <rFont val="Calibri"/>
        <family val="2"/>
      </rPr>
      <t>Technical Adjustment/Close-Out request</t>
    </r>
  </si>
  <si>
    <t>1040850</t>
  </si>
  <si>
    <r>
      <t xml:space="preserve">DES FMD SUP CT ALDER SCHEM DES
</t>
    </r>
    <r>
      <rPr>
        <b/>
        <sz val="10"/>
        <color indexed="8"/>
        <rFont val="Calibri"/>
        <family val="2"/>
      </rPr>
      <t>Technical Adjustment/Close-Out request</t>
    </r>
  </si>
  <si>
    <t>1040874</t>
  </si>
  <si>
    <r>
      <t xml:space="preserve">DES FMD CAPITAL PROJECT OVERSIGHT
</t>
    </r>
    <r>
      <rPr>
        <b/>
        <sz val="10"/>
        <color indexed="8"/>
        <rFont val="Calibri"/>
        <family val="2"/>
      </rPr>
      <t>Administrative</t>
    </r>
  </si>
  <si>
    <t>1040939</t>
  </si>
  <si>
    <r>
      <t xml:space="preserve">DES FMD NRTH PH COUNTER REMOD
</t>
    </r>
    <r>
      <rPr>
        <b/>
        <sz val="10"/>
        <color indexed="8"/>
        <rFont val="Calibri"/>
        <family val="2"/>
      </rPr>
      <t>Technical Adjustment/Close-Out request</t>
    </r>
  </si>
  <si>
    <t>1046108</t>
  </si>
  <si>
    <r>
      <t xml:space="preserve">DES FMD ERLNGTN ROOF HVAC REPL
</t>
    </r>
    <r>
      <rPr>
        <b/>
        <sz val="10"/>
        <color indexed="8"/>
        <rFont val="Calibri"/>
        <family val="2"/>
      </rPr>
      <t>Technical Adjustment/Close-Out request</t>
    </r>
  </si>
  <si>
    <t>1046140</t>
  </si>
  <si>
    <r>
      <t xml:space="preserve">DES FMD NORTH LOT PM CONSULTNG
</t>
    </r>
    <r>
      <rPr>
        <b/>
        <sz val="10"/>
        <color indexed="8"/>
        <rFont val="Calibri"/>
        <family val="2"/>
      </rPr>
      <t>Technical Adjustment/Close-Out request</t>
    </r>
  </si>
  <si>
    <t>1046141</t>
  </si>
  <si>
    <r>
      <t xml:space="preserve">DES FMD YSC STORM DAMAGES
</t>
    </r>
    <r>
      <rPr>
        <b/>
        <sz val="10"/>
        <color indexed="8"/>
        <rFont val="Calibri"/>
        <family val="2"/>
      </rPr>
      <t>Technical Adjustment/Close-Out request</t>
    </r>
  </si>
  <si>
    <t>1046334</t>
  </si>
  <si>
    <r>
      <t xml:space="preserve">DES FMD OLR SPACE MOVE
</t>
    </r>
    <r>
      <rPr>
        <b/>
        <sz val="10"/>
        <color indexed="8"/>
        <rFont val="Calibri"/>
        <family val="2"/>
      </rPr>
      <t>Technical Adjustment/Close-Out request</t>
    </r>
  </si>
  <si>
    <t>1113073</t>
  </si>
  <si>
    <r>
      <t xml:space="preserve">DES FMD 7th Flr Bunk Enclosres
</t>
    </r>
    <r>
      <rPr>
        <b/>
        <sz val="10"/>
        <color indexed="8"/>
        <rFont val="Calibri"/>
        <family val="2"/>
      </rPr>
      <t>Technical Adjustment/Close-Out request</t>
    </r>
  </si>
  <si>
    <t>1116411</t>
  </si>
  <si>
    <r>
      <t xml:space="preserve">DES FMD DDES RELOCATION
</t>
    </r>
    <r>
      <rPr>
        <b/>
        <sz val="10"/>
        <color indexed="8"/>
        <rFont val="Calibri"/>
        <family val="2"/>
      </rPr>
      <t>Technical Adjustment/Close-Out request</t>
    </r>
  </si>
  <si>
    <t>1116717</t>
  </si>
  <si>
    <r>
      <t xml:space="preserve">DES FMD YESLER SECURITY
</t>
    </r>
    <r>
      <rPr>
        <b/>
        <sz val="10"/>
        <color indexed="8"/>
        <rFont val="Calibri"/>
        <family val="2"/>
      </rPr>
      <t>Technical Adjustment/Close-Out request</t>
    </r>
  </si>
  <si>
    <t>1116719</t>
  </si>
  <si>
    <r>
      <t xml:space="preserve">DC Burien Redmond Shoreline Security Vestibules
</t>
    </r>
    <r>
      <rPr>
        <b/>
        <sz val="10"/>
        <color indexed="8"/>
        <rFont val="Calibri"/>
        <family val="2"/>
      </rPr>
      <t>Standalone</t>
    </r>
  </si>
  <si>
    <t>1116721</t>
  </si>
  <si>
    <r>
      <t xml:space="preserve">DES FMD SUP CRT KEY CARD READR
</t>
    </r>
    <r>
      <rPr>
        <b/>
        <sz val="10"/>
        <color indexed="8"/>
        <rFont val="Calibri"/>
        <family val="2"/>
      </rPr>
      <t>Technical Adjustment/Close-Out request</t>
    </r>
  </si>
  <si>
    <t>1117106</t>
  </si>
  <si>
    <r>
      <t xml:space="preserve">YSC Fire Exiting
</t>
    </r>
    <r>
      <rPr>
        <b/>
        <sz val="10"/>
        <color indexed="8"/>
        <rFont val="Calibri"/>
        <family val="2"/>
      </rPr>
      <t>Standalone</t>
    </r>
  </si>
  <si>
    <t>1118647</t>
  </si>
  <si>
    <r>
      <t xml:space="preserve">DES FMD - AUBURN DC MOVE
</t>
    </r>
    <r>
      <rPr>
        <b/>
        <sz val="10"/>
        <color indexed="8"/>
        <rFont val="Calibri"/>
        <family val="2"/>
      </rPr>
      <t>Technical Adjustment/Close-Out request</t>
    </r>
  </si>
  <si>
    <t>1121771</t>
  </si>
  <si>
    <r>
      <t xml:space="preserve">Preliminary Planning &amp; Design For Relocating
</t>
    </r>
    <r>
      <rPr>
        <b/>
        <sz val="10"/>
        <color indexed="8"/>
        <rFont val="Calibri"/>
        <family val="2"/>
      </rPr>
      <t>Standalone</t>
    </r>
  </si>
  <si>
    <t>1122048</t>
  </si>
  <si>
    <r>
      <t xml:space="preserve">AFIS Laboratory Replacement
</t>
    </r>
    <r>
      <rPr>
        <b/>
        <sz val="10"/>
        <color indexed="8"/>
        <rFont val="Calibri"/>
        <family val="2"/>
      </rPr>
      <t>Standalone</t>
    </r>
  </si>
  <si>
    <t>1122071</t>
  </si>
  <si>
    <r>
      <t xml:space="preserve">Special Operations Vehicle Move
</t>
    </r>
    <r>
      <rPr>
        <b/>
        <sz val="10"/>
        <color indexed="8"/>
        <rFont val="Calibri"/>
        <family val="2"/>
      </rPr>
      <t>Standalone</t>
    </r>
  </si>
  <si>
    <t>1123605</t>
  </si>
  <si>
    <r>
      <t xml:space="preserve">DES FMD MRJC SPACE EFFIC
</t>
    </r>
    <r>
      <rPr>
        <b/>
        <sz val="10"/>
        <color indexed="8"/>
        <rFont val="Calibri"/>
        <family val="2"/>
      </rPr>
      <t>Standalone</t>
    </r>
  </si>
  <si>
    <t>1124146</t>
  </si>
  <si>
    <r>
      <t xml:space="preserve">Bellevue District Court Relocation
</t>
    </r>
    <r>
      <rPr>
        <b/>
        <sz val="10"/>
        <color indexed="8"/>
        <rFont val="Calibri"/>
        <family val="2"/>
      </rPr>
      <t>Administrative</t>
    </r>
  </si>
  <si>
    <t>1124150</t>
  </si>
  <si>
    <r>
      <t xml:space="preserve">Earlington Conference Room Improvements
</t>
    </r>
    <r>
      <rPr>
        <b/>
        <sz val="10"/>
        <color indexed="8"/>
        <rFont val="Calibri"/>
        <family val="2"/>
      </rPr>
      <t>Standalone</t>
    </r>
  </si>
  <si>
    <t>1124154</t>
  </si>
  <si>
    <r>
      <t xml:space="preserve">MRJC Court Detail Door Security
</t>
    </r>
    <r>
      <rPr>
        <b/>
        <sz val="10"/>
        <color indexed="8"/>
        <rFont val="Calibri"/>
        <family val="2"/>
      </rPr>
      <t>Standalone</t>
    </r>
  </si>
  <si>
    <t>1124156</t>
  </si>
  <si>
    <r>
      <t xml:space="preserve">KSC Consolidation Phase 2 Floors 7 &amp; 8
</t>
    </r>
    <r>
      <rPr>
        <b/>
        <sz val="10"/>
        <color indexed="8"/>
        <rFont val="Calibri"/>
        <family val="2"/>
      </rPr>
      <t>Standalone</t>
    </r>
  </si>
  <si>
    <t>1124202</t>
  </si>
  <si>
    <r>
      <t xml:space="preserve">DES FMD BRR EMERGENT NEED-EXISTING PROJECTS
</t>
    </r>
    <r>
      <rPr>
        <b/>
        <sz val="10"/>
        <color indexed="8"/>
        <rFont val="Calibri"/>
        <family val="2"/>
      </rPr>
      <t>Administrative</t>
    </r>
  </si>
  <si>
    <t>1124203</t>
  </si>
  <si>
    <r>
      <t xml:space="preserve">CNK BLDG CONSOLIDATION
</t>
    </r>
    <r>
      <rPr>
        <b/>
        <sz val="10"/>
        <color indexed="8"/>
        <rFont val="Calibri"/>
        <family val="2"/>
      </rPr>
      <t>Standalone</t>
    </r>
  </si>
  <si>
    <t>1124215</t>
  </si>
  <si>
    <r>
      <t xml:space="preserve">KCCH E201 Acoustic Treatment
</t>
    </r>
    <r>
      <rPr>
        <b/>
        <sz val="10"/>
        <color indexed="8"/>
        <rFont val="Calibri"/>
        <family val="2"/>
      </rPr>
      <t>Administrative</t>
    </r>
  </si>
  <si>
    <t>1124441</t>
  </si>
  <si>
    <r>
      <t xml:space="preserve">Contingency Resource Conservation Grants
</t>
    </r>
    <r>
      <rPr>
        <b/>
        <sz val="10"/>
        <color indexed="8"/>
        <rFont val="Calibri"/>
        <family val="2"/>
      </rPr>
      <t>Administrative</t>
    </r>
  </si>
  <si>
    <t>1124545</t>
  </si>
  <si>
    <r>
      <t xml:space="preserve">DES FMD KCCH EMPLOYEE ENTRANCE
</t>
    </r>
    <r>
      <rPr>
        <b/>
        <sz val="10"/>
        <color indexed="8"/>
        <rFont val="Calibri"/>
        <family val="2"/>
      </rPr>
      <t>Standalone</t>
    </r>
  </si>
  <si>
    <t>3951 - Building Repair/Replacement Sub Fund</t>
  </si>
  <si>
    <t>3961</t>
  </si>
  <si>
    <t>Harborview Medical Center Building Repair/Replacement Sub Fund</t>
  </si>
  <si>
    <t>1040770</t>
  </si>
  <si>
    <r>
      <t xml:space="preserve">DES FMD HMC OFFCES BCKFILL 5EH
</t>
    </r>
    <r>
      <rPr>
        <b/>
        <sz val="10"/>
        <color indexed="8"/>
        <rFont val="Calibri"/>
        <family val="2"/>
      </rPr>
      <t>Standalone</t>
    </r>
  </si>
  <si>
    <t>1040771</t>
  </si>
  <si>
    <r>
      <t xml:space="preserve">DES FMD HMC CAMPUS SIGNAGE
</t>
    </r>
    <r>
      <rPr>
        <b/>
        <sz val="10"/>
        <color indexed="8"/>
        <rFont val="Calibri"/>
        <family val="2"/>
      </rPr>
      <t>Technical Adjustment/Close-Out request</t>
    </r>
  </si>
  <si>
    <t>1040783</t>
  </si>
  <si>
    <r>
      <t xml:space="preserve">DES FMD HMC CNTRL RATE ALLCTNN
</t>
    </r>
    <r>
      <rPr>
        <b/>
        <sz val="10"/>
        <color indexed="8"/>
        <rFont val="Calibri"/>
        <family val="2"/>
      </rPr>
      <t>Administrative</t>
    </r>
  </si>
  <si>
    <t>1040791</t>
  </si>
  <si>
    <r>
      <t xml:space="preserve">DES FMD HMC OFFCES BKFL 6EH 
</t>
    </r>
    <r>
      <rPr>
        <b/>
        <sz val="10"/>
        <color indexed="8"/>
        <rFont val="Calibri"/>
        <family val="2"/>
      </rPr>
      <t>Standalone</t>
    </r>
  </si>
  <si>
    <t>1040816</t>
  </si>
  <si>
    <r>
      <t xml:space="preserve">DES FMD HMC CAP PRTS OVERSIGHT 
</t>
    </r>
    <r>
      <rPr>
        <b/>
        <sz val="10"/>
        <color indexed="8"/>
        <rFont val="Calibri"/>
        <family val="2"/>
      </rPr>
      <t>Administrative</t>
    </r>
  </si>
  <si>
    <t>1040831</t>
  </si>
  <si>
    <r>
      <t xml:space="preserve">DES FMD HMC ED SUPPRT TO 1EH92
</t>
    </r>
    <r>
      <rPr>
        <b/>
        <sz val="10"/>
        <color indexed="8"/>
        <rFont val="Calibri"/>
        <family val="2"/>
      </rPr>
      <t>Technical Adjustment/Close-Out request</t>
    </r>
  </si>
  <si>
    <t>1040832</t>
  </si>
  <si>
    <r>
      <t xml:space="preserve">DES FMD HMC 4WH RENOVATIONS
</t>
    </r>
    <r>
      <rPr>
        <b/>
        <sz val="10"/>
        <color indexed="8"/>
        <rFont val="Calibri"/>
        <family val="2"/>
      </rPr>
      <t>Technical Adjustment/Close-Out request</t>
    </r>
  </si>
  <si>
    <t>1040834</t>
  </si>
  <si>
    <r>
      <t xml:space="preserve">DES FMD HMC 8EH HYDROTHERAPY
</t>
    </r>
    <r>
      <rPr>
        <b/>
        <sz val="10"/>
        <color indexed="8"/>
        <rFont val="Calibri"/>
        <family val="2"/>
      </rPr>
      <t>Technical Adjustment/Close-Out request</t>
    </r>
  </si>
  <si>
    <t>1040854</t>
  </si>
  <si>
    <r>
      <t xml:space="preserve">DES FMD HMC VP 1 STR DGE RPR
</t>
    </r>
    <r>
      <rPr>
        <b/>
        <sz val="10"/>
        <color indexed="8"/>
        <rFont val="Calibri"/>
        <family val="2"/>
      </rPr>
      <t>Technical Adjustment/Close-Out request</t>
    </r>
  </si>
  <si>
    <t>1040855</t>
  </si>
  <si>
    <r>
      <t xml:space="preserve">DES FMD HMC INP FLR UPGRADES 06
</t>
    </r>
    <r>
      <rPr>
        <b/>
        <sz val="10"/>
        <color indexed="8"/>
        <rFont val="Calibri"/>
        <family val="2"/>
      </rPr>
      <t>Technical Adjustment/Close-Out request</t>
    </r>
  </si>
  <si>
    <t>1040856</t>
  </si>
  <si>
    <r>
      <t xml:space="preserve">DES FMD HMC INP FLR UPGRDES 06
</t>
    </r>
    <r>
      <rPr>
        <b/>
        <sz val="10"/>
        <color indexed="8"/>
        <rFont val="Calibri"/>
        <family val="2"/>
      </rPr>
      <t>Technical Adjustment/Close-Out request</t>
    </r>
  </si>
  <si>
    <t>1040879</t>
  </si>
  <si>
    <r>
      <t xml:space="preserve">DES FMD HMC MEDITIATION ROOM
</t>
    </r>
    <r>
      <rPr>
        <b/>
        <sz val="10"/>
        <color indexed="8"/>
        <rFont val="Calibri"/>
        <family val="2"/>
      </rPr>
      <t>Standalone</t>
    </r>
  </si>
  <si>
    <t>1040899</t>
  </si>
  <si>
    <r>
      <t xml:space="preserve">DES FMD HMC ORTHOTC SHOP RELO
</t>
    </r>
    <r>
      <rPr>
        <b/>
        <sz val="10"/>
        <color indexed="8"/>
        <rFont val="Calibri"/>
        <family val="2"/>
      </rPr>
      <t>Technical Adjustment/Close-Out request</t>
    </r>
  </si>
  <si>
    <t>1040902</t>
  </si>
  <si>
    <r>
      <t xml:space="preserve">DES FMD HMC TFSN SUPP SERV
</t>
    </r>
    <r>
      <rPr>
        <b/>
        <sz val="10"/>
        <color indexed="8"/>
        <rFont val="Calibri"/>
        <family val="2"/>
      </rPr>
      <t>Technical Adjustment/Close-Out request</t>
    </r>
  </si>
  <si>
    <t>1040903</t>
  </si>
  <si>
    <r>
      <t xml:space="preserve">DES FMD HMC INP FLR UPGRDES
</t>
    </r>
    <r>
      <rPr>
        <b/>
        <sz val="10"/>
        <color indexed="8"/>
        <rFont val="Calibri"/>
        <family val="2"/>
      </rPr>
      <t>Technical Adjustment/Close-Out request</t>
    </r>
  </si>
  <si>
    <t>1040904</t>
  </si>
  <si>
    <r>
      <t xml:space="preserve">DES FMD HMC RPR FUND 3961 DFLT
</t>
    </r>
    <r>
      <rPr>
        <b/>
        <sz val="10"/>
        <color indexed="8"/>
        <rFont val="Calibri"/>
        <family val="2"/>
      </rPr>
      <t>Technical Adjustment/Close-Out request</t>
    </r>
  </si>
  <si>
    <t>1040989</t>
  </si>
  <si>
    <r>
      <t xml:space="preserve">DES FMD HMC MISC UNDER $50,000
</t>
    </r>
    <r>
      <rPr>
        <b/>
        <sz val="10"/>
        <color indexed="8"/>
        <rFont val="Calibri"/>
        <family val="2"/>
      </rPr>
      <t>Standalone</t>
    </r>
  </si>
  <si>
    <t>1040990</t>
  </si>
  <si>
    <r>
      <t xml:space="preserve">DES FMD HMC FIXED EQUIPMENT 
</t>
    </r>
    <r>
      <rPr>
        <b/>
        <sz val="10"/>
        <color indexed="8"/>
        <rFont val="Calibri"/>
        <family val="2"/>
      </rPr>
      <t>Standalone</t>
    </r>
  </si>
  <si>
    <t>1040993</t>
  </si>
  <si>
    <r>
      <t xml:space="preserve">DES FMD HMC PRKNG G SEC UPGRDE
</t>
    </r>
    <r>
      <rPr>
        <b/>
        <sz val="10"/>
        <color indexed="8"/>
        <rFont val="Calibri"/>
        <family val="2"/>
      </rPr>
      <t>Technical Adjustment/Close-Out request</t>
    </r>
  </si>
  <si>
    <t>1040994</t>
  </si>
  <si>
    <r>
      <t xml:space="preserve">DES FMD HMC BEH PTHY FRZM SECT
</t>
    </r>
    <r>
      <rPr>
        <b/>
        <sz val="10"/>
        <color indexed="8"/>
        <rFont val="Calibri"/>
        <family val="2"/>
      </rPr>
      <t>Technical Adjustment/Close-Out request</t>
    </r>
  </si>
  <si>
    <t>1046201</t>
  </si>
  <si>
    <r>
      <t xml:space="preserve">DES FMD HMC OR LCKR BRK STRE
</t>
    </r>
    <r>
      <rPr>
        <b/>
        <sz val="10"/>
        <color indexed="8"/>
        <rFont val="Calibri"/>
        <family val="2"/>
      </rPr>
      <t>Technical Adjustment/Close-Out request</t>
    </r>
  </si>
  <si>
    <t>1046214</t>
  </si>
  <si>
    <r>
      <t xml:space="preserve">DES FMD HMC LOBBY FIN COUNSELG
</t>
    </r>
    <r>
      <rPr>
        <b/>
        <sz val="10"/>
        <color indexed="8"/>
        <rFont val="Calibri"/>
        <family val="2"/>
      </rPr>
      <t>Technical Adjustment/Close-Out request</t>
    </r>
  </si>
  <si>
    <t>1046216</t>
  </si>
  <si>
    <r>
      <t xml:space="preserve">DES FMD HMC OR SPPLY N XHAUST
</t>
    </r>
    <r>
      <rPr>
        <b/>
        <sz val="10"/>
        <color indexed="8"/>
        <rFont val="Calibri"/>
        <family val="2"/>
      </rPr>
      <t>Technical Adjustment/Close-Out request</t>
    </r>
  </si>
  <si>
    <t>1046217</t>
  </si>
  <si>
    <r>
      <t xml:space="preserve">DES FMD HMC MEDICAL STORES
</t>
    </r>
    <r>
      <rPr>
        <b/>
        <sz val="10"/>
        <color indexed="8"/>
        <rFont val="Calibri"/>
        <family val="2"/>
      </rPr>
      <t>Technical Adjustment/Close-Out request</t>
    </r>
  </si>
  <si>
    <t>1046218</t>
  </si>
  <si>
    <r>
      <t xml:space="preserve">DES FMD HMC BASEMENT SUPORT SVC
</t>
    </r>
    <r>
      <rPr>
        <b/>
        <sz val="10"/>
        <color indexed="8"/>
        <rFont val="Calibri"/>
        <family val="2"/>
      </rPr>
      <t>Technical Adjustment/Close-Out request</t>
    </r>
  </si>
  <si>
    <t>1046221</t>
  </si>
  <si>
    <r>
      <t xml:space="preserve">DES FMD HMC WEST HOSPITL UPGRD 
</t>
    </r>
    <r>
      <rPr>
        <b/>
        <sz val="10"/>
        <color indexed="8"/>
        <rFont val="Calibri"/>
        <family val="2"/>
      </rPr>
      <t>Standalone</t>
    </r>
  </si>
  <si>
    <t>1046222</t>
  </si>
  <si>
    <r>
      <t xml:space="preserve">DES FMD HMC SINGLE PATIENT BED
</t>
    </r>
    <r>
      <rPr>
        <b/>
        <sz val="10"/>
        <color indexed="8"/>
        <rFont val="Calibri"/>
        <family val="2"/>
      </rPr>
      <t>Standalone</t>
    </r>
  </si>
  <si>
    <t>1046223</t>
  </si>
  <si>
    <r>
      <t xml:space="preserve">DES FMD HMC SIXPLEX DEMOLITION
</t>
    </r>
    <r>
      <rPr>
        <b/>
        <sz val="10"/>
        <color indexed="8"/>
        <rFont val="Calibri"/>
        <family val="2"/>
      </rPr>
      <t>Technical Adjustment/Close-Out request</t>
    </r>
  </si>
  <si>
    <t>1046237</t>
  </si>
  <si>
    <r>
      <t xml:space="preserve">DES FMD HMC MJR ISO UPGRADES
</t>
    </r>
    <r>
      <rPr>
        <b/>
        <sz val="10"/>
        <color indexed="8"/>
        <rFont val="Calibri"/>
        <family val="2"/>
      </rPr>
      <t>Standalone</t>
    </r>
  </si>
  <si>
    <t>1046240</t>
  </si>
  <si>
    <r>
      <t xml:space="preserve">DES FMD HMC ROOF REPLACEMENT
</t>
    </r>
    <r>
      <rPr>
        <b/>
        <sz val="10"/>
        <color indexed="8"/>
        <rFont val="Calibri"/>
        <family val="2"/>
      </rPr>
      <t>Standalone</t>
    </r>
  </si>
  <si>
    <t>1046242</t>
  </si>
  <si>
    <r>
      <t xml:space="preserve">DES FMD HMC LIGHTING CONVERSION
</t>
    </r>
    <r>
      <rPr>
        <b/>
        <sz val="10"/>
        <color indexed="8"/>
        <rFont val="Calibri"/>
        <family val="2"/>
      </rPr>
      <t>Standalone</t>
    </r>
  </si>
  <si>
    <t>1114658</t>
  </si>
  <si>
    <r>
      <t xml:space="preserve">DES FMD HMC 4MB VASCR CLINIC
</t>
    </r>
    <r>
      <rPr>
        <b/>
        <sz val="10"/>
        <color indexed="8"/>
        <rFont val="Calibri"/>
        <family val="2"/>
      </rPr>
      <t>Technical Adjustment/Close-Out request</t>
    </r>
  </si>
  <si>
    <t>1116486</t>
  </si>
  <si>
    <r>
      <t xml:space="preserve">DES FMD HMC FIREHSE ES MAIN
</t>
    </r>
    <r>
      <rPr>
        <b/>
        <sz val="10"/>
        <color indexed="8"/>
        <rFont val="Calibri"/>
        <family val="2"/>
      </rPr>
      <t>Technical Adjustment/Close-Out request</t>
    </r>
  </si>
  <si>
    <t>1117819</t>
  </si>
  <si>
    <r>
      <t xml:space="preserve">DES FMD HMC DIAG EQPT INSTL 
</t>
    </r>
    <r>
      <rPr>
        <b/>
        <sz val="10"/>
        <color indexed="8"/>
        <rFont val="Calibri"/>
        <family val="2"/>
      </rPr>
      <t>Standalone</t>
    </r>
  </si>
  <si>
    <t>1122167</t>
  </si>
  <si>
    <r>
      <t xml:space="preserve">DES FMD HMC STDY BURN &amp; PEDS
</t>
    </r>
    <r>
      <rPr>
        <b/>
        <sz val="10"/>
        <color indexed="8"/>
        <rFont val="Calibri"/>
        <family val="2"/>
      </rPr>
      <t>Standalone</t>
    </r>
  </si>
  <si>
    <t>1122168</t>
  </si>
  <si>
    <r>
      <t xml:space="preserve">DES FMD HMC STDY SPCL VARNCE
</t>
    </r>
    <r>
      <rPr>
        <b/>
        <sz val="10"/>
        <color indexed="8"/>
        <rFont val="Calibri"/>
        <family val="2"/>
      </rPr>
      <t>Standalone</t>
    </r>
  </si>
  <si>
    <t>1122172</t>
  </si>
  <si>
    <r>
      <t xml:space="preserve">DES FMD HMC BREAKERS
</t>
    </r>
    <r>
      <rPr>
        <b/>
        <sz val="10"/>
        <color indexed="8"/>
        <rFont val="Calibri"/>
        <family val="2"/>
      </rPr>
      <t>Standalone</t>
    </r>
  </si>
  <si>
    <t>1124435</t>
  </si>
  <si>
    <r>
      <t xml:space="preserve">DES FMD HMC SUPPLY FAN 42 PHARMACY 
</t>
    </r>
    <r>
      <rPr>
        <b/>
        <sz val="10"/>
        <color indexed="8"/>
        <rFont val="Calibri"/>
        <family val="2"/>
      </rPr>
      <t>Standalone</t>
    </r>
  </si>
  <si>
    <t>1124436</t>
  </si>
  <si>
    <r>
      <t xml:space="preserve">DES FMD HMC BASEMENT SUPPLY / EXHAUST FANS
</t>
    </r>
    <r>
      <rPr>
        <b/>
        <sz val="10"/>
        <color indexed="8"/>
        <rFont val="Calibri"/>
        <family val="2"/>
      </rPr>
      <t>Standalone</t>
    </r>
  </si>
  <si>
    <t>1124437</t>
  </si>
  <si>
    <r>
      <t xml:space="preserve">DES FMD HMC COOLING TOWERS CT (GAMA) 
</t>
    </r>
    <r>
      <rPr>
        <b/>
        <sz val="10"/>
        <color indexed="8"/>
        <rFont val="Calibri"/>
        <family val="2"/>
      </rPr>
      <t>Standalone</t>
    </r>
  </si>
  <si>
    <t>1124442</t>
  </si>
  <si>
    <r>
      <t xml:space="preserve">DES FMD HMC STUDY: RECOVERY BEDS 
</t>
    </r>
    <r>
      <rPr>
        <b/>
        <sz val="10"/>
        <color indexed="8"/>
        <rFont val="Calibri"/>
        <family val="2"/>
      </rPr>
      <t>Standalone</t>
    </r>
  </si>
  <si>
    <t>1124443</t>
  </si>
  <si>
    <r>
      <t xml:space="preserve">DES FMD HMC STUDY: PHARM. CLEAN ROOM &amp; HAZ DRUG CONTROL
</t>
    </r>
    <r>
      <rPr>
        <b/>
        <sz val="10"/>
        <color indexed="8"/>
        <rFont val="Calibri"/>
        <family val="2"/>
      </rPr>
      <t>Standalone</t>
    </r>
  </si>
  <si>
    <t>1124444</t>
  </si>
  <si>
    <r>
      <t xml:space="preserve">DES FMD HMC KITCHEN DISHWASHER
</t>
    </r>
    <r>
      <rPr>
        <b/>
        <sz val="10"/>
        <color indexed="8"/>
        <rFont val="Calibri"/>
        <family val="2"/>
      </rPr>
      <t>Standalone</t>
    </r>
  </si>
  <si>
    <t>1124445</t>
  </si>
  <si>
    <r>
      <t xml:space="preserve">DES FMD HMC NEUROSURGERY BI-PLANE HYBRID OR
</t>
    </r>
    <r>
      <rPr>
        <b/>
        <sz val="10"/>
        <color indexed="8"/>
        <rFont val="Calibri"/>
        <family val="2"/>
      </rPr>
      <t>Standalone</t>
    </r>
  </si>
  <si>
    <t>1124446</t>
  </si>
  <si>
    <r>
      <t xml:space="preserve">DES FMD HMC 5EH – ACUTE CARE PATIENT ROOMS
</t>
    </r>
    <r>
      <rPr>
        <b/>
        <sz val="10"/>
        <color indexed="8"/>
        <rFont val="Calibri"/>
        <family val="2"/>
      </rPr>
      <t>Standalone</t>
    </r>
  </si>
  <si>
    <t>1124447</t>
  </si>
  <si>
    <r>
      <t xml:space="preserve">DES FMD HMC 6EH – ACUTE CARE PATIENT ROOMS
</t>
    </r>
    <r>
      <rPr>
        <b/>
        <sz val="10"/>
        <color indexed="8"/>
        <rFont val="Calibri"/>
        <family val="2"/>
      </rPr>
      <t>Standalone</t>
    </r>
  </si>
  <si>
    <t>3961 - Harborview Medical Center Building Repair/Replacement Sub Fund</t>
  </si>
  <si>
    <t>Grand Total</t>
  </si>
  <si>
    <r>
      <t xml:space="preserve">Puget Sound Emergency Radio Network Phase III, IV and V
</t>
    </r>
    <r>
      <rPr>
        <b/>
        <sz val="10"/>
        <color indexed="8"/>
        <rFont val="Calibri"/>
        <family val="2"/>
      </rPr>
      <t>Standalone</t>
    </r>
  </si>
  <si>
    <t>Proposed  Omnibus</t>
  </si>
  <si>
    <t xml:space="preserve">Proposed FY15-16 </t>
  </si>
  <si>
    <t>Total Budget Amended</t>
  </si>
  <si>
    <t>12TH AVENUE URBAN CORRIDOR</t>
  </si>
  <si>
    <t>TDR URBAN PARTNERSHIPS</t>
  </si>
  <si>
    <t>HYLEBOS CREEK</t>
  </si>
  <si>
    <t>ANDERSON PROPERTY</t>
  </si>
  <si>
    <t>BARNES CREEK CORRIDOR</t>
  </si>
  <si>
    <t>GREEN RIVER PARCELS/HOLIDAY KENNEL</t>
  </si>
  <si>
    <t>WEST HILL LAKE</t>
  </si>
  <si>
    <t>WLR PATTERSON CREEK</t>
  </si>
  <si>
    <t>TDR ACTIVE FARMLAND</t>
  </si>
  <si>
    <t>NORTH RAINIER UCP</t>
  </si>
  <si>
    <t>LES GROVE PARK ADDITION</t>
  </si>
  <si>
    <t>RAGING RIVER FOREST</t>
  </si>
  <si>
    <t>PKS GREEN RIVER TRAIL</t>
  </si>
  <si>
    <t>PKS GREEN RIVER TR P 3 ACQ</t>
  </si>
  <si>
    <t>FY15-16 Amended</t>
  </si>
  <si>
    <t xml:space="preserve">WLFAC 3RD BURDEN IMPCT </t>
  </si>
  <si>
    <r>
      <t xml:space="preserve">TRANSFER TO ROADS DRAINAGE PRESERVATION - PROJECT 1111819
</t>
    </r>
    <r>
      <rPr>
        <b/>
        <sz val="10"/>
        <color indexed="8"/>
        <rFont val="Calibri"/>
        <family val="2"/>
      </rPr>
      <t>Transfer</t>
    </r>
  </si>
  <si>
    <t>AD NEW ARFF FACILITY</t>
  </si>
  <si>
    <t>AD SECURITY TECHNOLOGY PLANNING</t>
  </si>
  <si>
    <t>AD AIRPORT PHYSICAL SECURITY IMPROVEMENTS</t>
  </si>
  <si>
    <t>DES FMD KCCF WALL FNSHS</t>
  </si>
  <si>
    <t>PKS BLK DIAMOND NA ADD</t>
  </si>
  <si>
    <t>PKS M:RAGING RVR FRST/ECHO LK</t>
  </si>
  <si>
    <t>PKS M:ShinglemillCrk PRSRV&amp;TRL</t>
  </si>
  <si>
    <t>WTC BRIGHTWATER CONVEYANCE</t>
  </si>
  <si>
    <t>WTC WTD CIP CONTINGENCY FUND</t>
  </si>
  <si>
    <t>WTC CAPITAL PROJECTS CLOSEOUT</t>
  </si>
  <si>
    <t>Alternative Service Capital</t>
  </si>
  <si>
    <t>GRNRVR FLD MTGTN TRANSFRS</t>
  </si>
  <si>
    <t>DES FMD TRANS TO 3951 1121929</t>
  </si>
  <si>
    <t>3721 - GRNRVR FLD MTGTN TRANSFRS</t>
  </si>
  <si>
    <t>DES ABT PMO</t>
  </si>
  <si>
    <t>DES ABT CHANGE MGMT CONT</t>
  </si>
  <si>
    <t>DAJD 5 YR TECH PLAN</t>
  </si>
  <si>
    <t>LSJI</t>
  </si>
  <si>
    <t>CNTY WIDE IT ASSET MGMT</t>
  </si>
  <si>
    <t>KCIT JJWEB Remediation</t>
  </si>
  <si>
    <t>PCI Compliance</t>
  </si>
  <si>
    <t>KCIT District Ct E-Filing 2012</t>
  </si>
  <si>
    <t>DIST CT-ECR AUTO INDEXING</t>
  </si>
  <si>
    <t>KCIT Juvenile Court Electronic (KCSC Electronic Social Files)</t>
  </si>
  <si>
    <t>KCIT Promis Replacement</t>
  </si>
  <si>
    <t>KCIT Advanced Sharepoint Hosting</t>
  </si>
  <si>
    <t>Jail Management System Study</t>
  </si>
  <si>
    <t>PRETRIAL RISK ASSESSMENT</t>
  </si>
  <si>
    <t>KCIT DCHS DMHP AND PS</t>
  </si>
  <si>
    <t>DOA Accntg System Update</t>
  </si>
  <si>
    <t>EP Cust Relationship Mgmt</t>
  </si>
  <si>
    <t xml:space="preserve">1119229 
</t>
  </si>
  <si>
    <t xml:space="preserve">Civic TV Program 
</t>
  </si>
  <si>
    <t xml:space="preserve">1121493 
</t>
  </si>
  <si>
    <t xml:space="preserve">Constituent Engagement Services
</t>
  </si>
  <si>
    <t>EMS-EMIRF Application Replacement</t>
  </si>
  <si>
    <t>DES-RiskMaster Software Upgrade</t>
  </si>
  <si>
    <t>Elections Uniformed and Overseas Ballots</t>
  </si>
  <si>
    <t>DAJD-Pretrial Risk Assessment Impl Deployment</t>
  </si>
  <si>
    <t>HOF Youth Hmless Sys Plan</t>
  </si>
  <si>
    <t>DCHS Behavioral Health Integration</t>
  </si>
  <si>
    <t>DES BRC EBS Upgrade</t>
  </si>
  <si>
    <t>DES BRC Reporting Project</t>
  </si>
  <si>
    <t>DES RM Risk Master Replacement</t>
  </si>
  <si>
    <t>KCIT LSJ IDX</t>
  </si>
  <si>
    <t>Mainframe Re-host</t>
  </si>
  <si>
    <t>RSD RNTN BLDG BOND DEBT RTRMT</t>
  </si>
  <si>
    <t>RSD INFORMATION TECH PROJECTS</t>
  </si>
  <si>
    <t>1122928</t>
  </si>
  <si>
    <t>RSD ELK RUN BUY OUT</t>
  </si>
  <si>
    <t>RSD SUMMIT PIT RELOCATION CIP</t>
  </si>
  <si>
    <t>1026728</t>
  </si>
  <si>
    <t>RSD SAFER WILDLIFE COMM MBLTY</t>
  </si>
  <si>
    <t>1026730</t>
  </si>
  <si>
    <t>RSD NOVELTY HILL RD AVON 238</t>
  </si>
  <si>
    <t>1026732</t>
  </si>
  <si>
    <t>RSD PATTERSON CREEK BRG #180L</t>
  </si>
  <si>
    <t>1026737</t>
  </si>
  <si>
    <t>RSD S 277 ST ITS 55AV S SR167</t>
  </si>
  <si>
    <t>1026738</t>
  </si>
  <si>
    <t xml:space="preserve">RSD S STAR LAKE MIL RD </t>
  </si>
  <si>
    <t>RSD SOUTH PARK BRG</t>
  </si>
  <si>
    <t>1026742</t>
  </si>
  <si>
    <t>RSD MILITARY RD S&amp;S 342 ST</t>
  </si>
  <si>
    <t>1026789</t>
  </si>
  <si>
    <t>RSD ALVORD T BRG #3130 DEM</t>
  </si>
  <si>
    <t>1026795</t>
  </si>
  <si>
    <t>RSD 15 MILE CRK BRG RPLCMENT</t>
  </si>
  <si>
    <t>RSD EMERGENT NEED</t>
  </si>
  <si>
    <t>RSD CAP PROJ O S FUND 3860</t>
  </si>
  <si>
    <t>RSD CW ROADWAY PRESERVATION</t>
  </si>
  <si>
    <t>1111177</t>
  </si>
  <si>
    <t>RSD ISSAQUAH HOBART RD SE</t>
  </si>
  <si>
    <t>1114399</t>
  </si>
  <si>
    <t>RSD AVONDALE RD ITS PHASE 1</t>
  </si>
  <si>
    <t>RSD ROADS-COUNTY ROAD CONST</t>
  </si>
  <si>
    <t>1115099</t>
  </si>
  <si>
    <t>RSD MIDDLE FORK SNOQ RIVER RD</t>
  </si>
  <si>
    <t>1115264</t>
  </si>
  <si>
    <t>RSD KENT-BLACK DIAMND&amp;SE292 ST</t>
  </si>
  <si>
    <t>1115607</t>
  </si>
  <si>
    <t>RSD W SNOQ VY NE NE124-W/D RD</t>
  </si>
  <si>
    <t>RSD 78 AVE S/S 126-RENTON AVE S</t>
  </si>
  <si>
    <t>RSD RENTON AV S/68 AV-74 AV S</t>
  </si>
  <si>
    <t>RSD RENTON AV S/75 AV-S 126 ST</t>
  </si>
  <si>
    <t>RSD SKYKOMISH RIVER BRIDGE #999Z PAINT/RPR</t>
  </si>
  <si>
    <t>RSD CW HRRRP</t>
  </si>
  <si>
    <t>RSD W SNOQ VLY RD/NE124-W/D RD</t>
  </si>
  <si>
    <t>HMC CONSTRUCTION 97</t>
  </si>
  <si>
    <t>1040798</t>
  </si>
  <si>
    <t>DES FMD HMC CHILLER OPTIMZTION</t>
  </si>
  <si>
    <t>1040915</t>
  </si>
  <si>
    <t>DES FMD HMC BLDG AUTOMN UPGRDE</t>
  </si>
  <si>
    <t>1040916</t>
  </si>
  <si>
    <t>DES FMD HMC CNTRL OPTIMIZATION</t>
  </si>
  <si>
    <t>1040935</t>
  </si>
  <si>
    <t>DES FMD HMC STEAM TRAP RPLCMNT</t>
  </si>
  <si>
    <t>1046105</t>
  </si>
  <si>
    <t>DES FMD HMC VIEW PRK GRAGE IIB</t>
  </si>
  <si>
    <t>1046106</t>
  </si>
  <si>
    <t>DES FMD HMC GATE CNTRL PRK PAY</t>
  </si>
  <si>
    <t>3873 - HMC CONSTRUCTION 97</t>
  </si>
  <si>
    <t>1033548</t>
  </si>
  <si>
    <t>SW LFR CIP OVERSIGHT 
Administrative</t>
  </si>
  <si>
    <t>OLR Space Move</t>
  </si>
  <si>
    <t>DES FMD E911 7 EMS TI DESIGN        2015 Supplemental Ord # 18007</t>
  </si>
  <si>
    <t>CHILDREN &amp; FAMILY JUSTICE CENTER
2015 Supplemental Ord.#17953</t>
  </si>
  <si>
    <t>DES FMD Fallen Deputy Memorial</t>
  </si>
  <si>
    <t>DES FMD 4TH AVENUE BUILDING     2015 Supplemental Ord. 18058</t>
  </si>
  <si>
    <t>YESLER B EXHAUST RELOC</t>
  </si>
  <si>
    <t>BARCLAY D EVIDN REFRIG</t>
  </si>
  <si>
    <t>KCIT Move  to Chinook</t>
  </si>
  <si>
    <t>KSC Phase III Acceleration</t>
  </si>
  <si>
    <t>PH Northshore Clinic</t>
  </si>
  <si>
    <t>PUGET SOUND EMERGENCY RADIO NETWORK</t>
  </si>
  <si>
    <t>FY15-16 thru 9/14 amend.</t>
  </si>
  <si>
    <t xml:space="preserve">FUND 3910 ATTACHMENT A:  2015/2016 CAPITAL IMPROVEMENT PROGRAM, amended September 8, 2015 </t>
  </si>
  <si>
    <t>2015-2016 Biennial Budget - 18110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</si>
</sst>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10409]&quot;$&quot;#,##0;\(&quot;$&quot;#,##0\)"/>
    <numFmt numFmtId="165" formatCode="_(* #,##0_);_(* \(#,##0\);_(* &quot;-&quot;??_);_(@_)"/>
    <numFmt numFmtId="166" formatCode="_(&quot;$&quot;* #,##0_);_(&quot;$&quot;* \(#,##0\);_(&quot;$&quot;* &quot;-&quot;??_);_(@_)"/>
    <numFmt numFmtId="167" formatCode="_([$$-409]* #,##0_);_([$$-409]* \(#,##0\);_([$$-409]* &quot;-&quot;??_);_(@_)"/>
  </numFmts>
  <fonts count="28" x14ac:knownFonts="1">
    <font>
      <sz val="10"/>
      <name val="Arial"/>
      <family val="2"/>
    </font>
    <font>
      <sz val="10"/>
      <name val="Arial"/>
      <family val="2"/>
    </font>
    <font>
      <b/>
      <sz val="16"/>
      <color indexed="8"/>
      <name val="Calibri"/>
      <family val="2"/>
    </font>
    <font>
      <b/>
      <sz val="10"/>
      <name val="Arial"/>
      <family val="2"/>
    </font>
    <font>
      <b/>
      <sz val="11.95"/>
      <color indexed="8"/>
      <name val="Calibri"/>
      <family val="2"/>
    </font>
    <font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sz val="10"/>
      <color indexed="8"/>
      <name val="Times New Roman"/>
      <family val="1"/>
    </font>
    <font>
      <b/>
      <sz val="10"/>
      <name val="Calibri"/>
      <family val="2"/>
    </font>
    <font>
      <sz val="10"/>
      <name val="Calibri"/>
      <family val="2"/>
    </font>
    <font>
      <b/>
      <sz val="11.95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"/>
      <family val="2"/>
    </font>
    <font>
      <sz val="10"/>
      <color rgb="FFFF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6795556505021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0"/>
      </patternFill>
    </fill>
  </fills>
  <borders count="8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/>
    <xf numFmtId="0" fontId="1" fillId="0" borderId="0"/>
  </cellStyleXfs>
  <cellXfs count="115">
    <xf numFmtId="0" fontId="0" fillId="0" borderId="0" xfId="0"/>
    <xf numFmtId="0" fontId="0" fillId="0" borderId="0" xfId="0" applyAlignment="1">
      <alignment horizontal="left"/>
    </xf>
    <xf numFmtId="38" fontId="0" fillId="0" borderId="0" xfId="0" applyNumberFormat="1" applyFill="1"/>
    <xf numFmtId="0" fontId="0" fillId="0" borderId="0" xfId="0" applyFill="1"/>
    <xf numFmtId="38" fontId="0" fillId="0" borderId="0" xfId="0" applyNumberFormat="1" applyFill="1" applyBorder="1" applyAlignment="1" applyProtection="1">
      <alignment vertical="top" wrapText="1"/>
      <protection locked="0"/>
    </xf>
    <xf numFmtId="0" fontId="0" fillId="0" borderId="0" xfId="0" applyFill="1" applyAlignment="1">
      <alignment readingOrder="1"/>
    </xf>
    <xf numFmtId="0" fontId="4" fillId="0" borderId="1" xfId="0" applyFont="1" applyBorder="1" applyAlignment="1" applyProtection="1">
      <alignment horizontal="left" vertical="top" wrapText="1"/>
      <protection locked="0"/>
    </xf>
    <xf numFmtId="38" fontId="5" fillId="0" borderId="2" xfId="0" applyNumberFormat="1" applyFont="1" applyFill="1" applyBorder="1" applyAlignment="1" applyProtection="1">
      <alignment horizontal="center" vertical="top" wrapText="1" readingOrder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 readingOrder="1"/>
      <protection locked="0"/>
    </xf>
    <xf numFmtId="164" fontId="6" fillId="0" borderId="2" xfId="0" applyNumberFormat="1" applyFont="1" applyBorder="1" applyAlignment="1" applyProtection="1">
      <alignment horizontal="right" vertical="top" wrapText="1" readingOrder="1"/>
      <protection locked="0"/>
    </xf>
    <xf numFmtId="0" fontId="6" fillId="0" borderId="2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left" vertical="top" wrapText="1" readingOrder="1"/>
      <protection locked="0"/>
    </xf>
    <xf numFmtId="164" fontId="6" fillId="0" borderId="2" xfId="0" applyNumberFormat="1" applyFont="1" applyFill="1" applyBorder="1" applyAlignment="1" applyProtection="1">
      <alignment horizontal="right" vertical="top" wrapText="1" readingOrder="1"/>
      <protection locked="0"/>
    </xf>
    <xf numFmtId="0" fontId="1" fillId="0" borderId="0" xfId="0" applyFont="1" applyFill="1" applyAlignment="1">
      <alignment wrapText="1"/>
    </xf>
    <xf numFmtId="164" fontId="17" fillId="3" borderId="2" xfId="0" applyNumberFormat="1" applyFont="1" applyFill="1" applyBorder="1" applyAlignment="1" applyProtection="1">
      <alignment horizontal="right" vertical="top" wrapText="1" readingOrder="1"/>
      <protection locked="0"/>
    </xf>
    <xf numFmtId="0" fontId="3" fillId="0" borderId="0" xfId="0" applyFont="1" applyFill="1"/>
    <xf numFmtId="0" fontId="3" fillId="0" borderId="0" xfId="0" applyFont="1"/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10" fillId="4" borderId="2" xfId="0" applyFont="1" applyFill="1" applyBorder="1" applyAlignment="1" applyProtection="1">
      <alignment horizontal="left" vertical="top" wrapText="1"/>
      <protection locked="0"/>
    </xf>
    <xf numFmtId="0" fontId="10" fillId="4" borderId="2" xfId="0" applyFont="1" applyFill="1" applyBorder="1" applyAlignment="1" applyProtection="1">
      <alignment horizontal="left" vertical="top" wrapText="1" readingOrder="1"/>
      <protection locked="0"/>
    </xf>
    <xf numFmtId="0" fontId="10" fillId="4" borderId="2" xfId="0" applyFont="1" applyFill="1" applyBorder="1" applyAlignment="1" applyProtection="1">
      <alignment horizontal="center" vertical="top" wrapText="1" readingOrder="1"/>
      <protection locked="0"/>
    </xf>
    <xf numFmtId="0" fontId="6" fillId="5" borderId="3" xfId="0" applyFont="1" applyFill="1" applyBorder="1" applyAlignment="1" applyProtection="1">
      <alignment horizontal="left" vertical="top" wrapText="1" readingOrder="1"/>
      <protection locked="0"/>
    </xf>
    <xf numFmtId="0" fontId="6" fillId="5" borderId="3" xfId="0" applyFont="1" applyFill="1" applyBorder="1" applyAlignment="1" applyProtection="1">
      <alignment vertical="top" wrapText="1" readingOrder="1"/>
      <protection locked="0"/>
    </xf>
    <xf numFmtId="164" fontId="6" fillId="5" borderId="2" xfId="0" applyNumberFormat="1" applyFont="1" applyFill="1" applyBorder="1" applyAlignment="1" applyProtection="1">
      <alignment horizontal="right" vertical="top" wrapText="1" readingOrder="1"/>
      <protection locked="0"/>
    </xf>
    <xf numFmtId="165" fontId="6" fillId="0" borderId="2" xfId="1" applyNumberFormat="1" applyFont="1" applyBorder="1" applyAlignment="1" applyProtection="1">
      <alignment horizontal="right" vertical="top" wrapText="1" readingOrder="1"/>
      <protection locked="0"/>
    </xf>
    <xf numFmtId="0" fontId="0" fillId="5" borderId="0" xfId="0" applyFill="1"/>
    <xf numFmtId="0" fontId="6" fillId="5" borderId="2" xfId="0" applyFont="1" applyFill="1" applyBorder="1" applyAlignment="1" applyProtection="1">
      <alignment horizontal="left" vertical="top" wrapText="1" readingOrder="1"/>
      <protection locked="0"/>
    </xf>
    <xf numFmtId="0" fontId="18" fillId="5" borderId="0" xfId="4" applyFont="1" applyFill="1" applyAlignment="1">
      <alignment horizontal="left" vertical="top" readingOrder="1"/>
    </xf>
    <xf numFmtId="164" fontId="6" fillId="5" borderId="4" xfId="0" applyNumberFormat="1" applyFont="1" applyFill="1" applyBorder="1" applyAlignment="1" applyProtection="1">
      <alignment horizontal="right" vertical="top" wrapText="1" readingOrder="1"/>
      <protection locked="0"/>
    </xf>
    <xf numFmtId="0" fontId="6" fillId="5" borderId="2" xfId="0" applyFont="1" applyFill="1" applyBorder="1" applyAlignment="1" applyProtection="1">
      <alignment horizontal="left" vertical="top" wrapText="1"/>
      <protection locked="0"/>
    </xf>
    <xf numFmtId="164" fontId="19" fillId="3" borderId="0" xfId="0" applyNumberFormat="1" applyFont="1" applyFill="1" applyAlignment="1">
      <alignment vertical="top"/>
    </xf>
    <xf numFmtId="164" fontId="6" fillId="5" borderId="2" xfId="0" applyNumberFormat="1" applyFont="1" applyFill="1" applyBorder="1" applyAlignment="1" applyProtection="1">
      <alignment horizontal="right" vertical="top" wrapText="1" indent="1" readingOrder="1"/>
      <protection locked="0"/>
    </xf>
    <xf numFmtId="164" fontId="6" fillId="5" borderId="2" xfId="0" applyNumberFormat="1" applyFont="1" applyFill="1" applyBorder="1" applyAlignment="1" applyProtection="1">
      <alignment vertical="top" wrapText="1" readingOrder="1"/>
      <protection locked="0"/>
    </xf>
    <xf numFmtId="0" fontId="19" fillId="3" borderId="0" xfId="0" applyFont="1" applyFill="1"/>
    <xf numFmtId="165" fontId="20" fillId="3" borderId="0" xfId="1" applyNumberFormat="1" applyFont="1" applyFill="1" applyAlignment="1">
      <alignment vertical="top"/>
    </xf>
    <xf numFmtId="164" fontId="21" fillId="3" borderId="2" xfId="0" applyNumberFormat="1" applyFont="1" applyFill="1" applyBorder="1" applyAlignment="1" applyProtection="1">
      <alignment horizontal="right" vertical="top" wrapText="1" readingOrder="1"/>
      <protection locked="0"/>
    </xf>
    <xf numFmtId="0" fontId="18" fillId="5" borderId="0" xfId="4" applyFont="1" applyFill="1" applyAlignment="1">
      <alignment horizontal="left" vertical="top"/>
    </xf>
    <xf numFmtId="0" fontId="18" fillId="5" borderId="0" xfId="4" applyFont="1" applyFill="1" applyAlignment="1">
      <alignment vertical="top"/>
    </xf>
    <xf numFmtId="166" fontId="18" fillId="5" borderId="0" xfId="3" applyNumberFormat="1" applyFont="1" applyFill="1" applyAlignment="1">
      <alignment vertical="top"/>
    </xf>
    <xf numFmtId="165" fontId="19" fillId="3" borderId="0" xfId="1" applyNumberFormat="1" applyFont="1" applyFill="1" applyAlignment="1">
      <alignment vertical="top"/>
    </xf>
    <xf numFmtId="0" fontId="19" fillId="3" borderId="0" xfId="0" applyFont="1" applyFill="1" applyAlignment="1">
      <alignment vertical="top"/>
    </xf>
    <xf numFmtId="164" fontId="6" fillId="5" borderId="2" xfId="0" applyNumberFormat="1" applyFont="1" applyFill="1" applyBorder="1" applyAlignment="1" applyProtection="1">
      <alignment horizontal="center" vertical="center" wrapText="1" readingOrder="1"/>
      <protection locked="0"/>
    </xf>
    <xf numFmtId="166" fontId="19" fillId="3" borderId="0" xfId="3" applyNumberFormat="1" applyFont="1" applyFill="1" applyAlignment="1">
      <alignment vertical="top"/>
    </xf>
    <xf numFmtId="164" fontId="22" fillId="5" borderId="2" xfId="0" applyNumberFormat="1" applyFont="1" applyFill="1" applyBorder="1" applyAlignment="1" applyProtection="1">
      <alignment horizontal="right" vertical="top" wrapText="1" readingOrder="1"/>
      <protection locked="0"/>
    </xf>
    <xf numFmtId="0" fontId="0" fillId="0" borderId="0" xfId="0" applyAlignment="1">
      <alignment horizontal="left" vertical="center" readingOrder="1"/>
    </xf>
    <xf numFmtId="0" fontId="0" fillId="0" borderId="0" xfId="0" applyAlignment="1">
      <alignment vertical="center" readingOrder="1"/>
    </xf>
    <xf numFmtId="0" fontId="6" fillId="5" borderId="0" xfId="0" applyFont="1" applyFill="1" applyBorder="1" applyAlignment="1" applyProtection="1">
      <alignment horizontal="left" vertical="top" wrapText="1" readingOrder="1"/>
      <protection locked="0"/>
    </xf>
    <xf numFmtId="0" fontId="4" fillId="5" borderId="1" xfId="0" applyFont="1" applyFill="1" applyBorder="1" applyAlignment="1" applyProtection="1">
      <alignment horizontal="left" vertical="top" wrapText="1" readingOrder="1"/>
      <protection locked="0"/>
    </xf>
    <xf numFmtId="0" fontId="23" fillId="5" borderId="0" xfId="0" applyFont="1" applyFill="1" applyAlignment="1">
      <alignment horizontal="left"/>
    </xf>
    <xf numFmtId="0" fontId="23" fillId="5" borderId="0" xfId="0" applyFont="1" applyFill="1"/>
    <xf numFmtId="166" fontId="18" fillId="5" borderId="0" xfId="3" applyNumberFormat="1" applyFont="1" applyFill="1"/>
    <xf numFmtId="166" fontId="6" fillId="5" borderId="2" xfId="3" applyNumberFormat="1" applyFont="1" applyFill="1" applyBorder="1" applyAlignment="1" applyProtection="1">
      <alignment horizontal="right" vertical="top" wrapText="1" readingOrder="1"/>
      <protection locked="0"/>
    </xf>
    <xf numFmtId="7" fontId="0" fillId="0" borderId="0" xfId="0" applyNumberFormat="1"/>
    <xf numFmtId="0" fontId="4" fillId="0" borderId="1" xfId="0" applyFont="1" applyBorder="1" applyAlignment="1" applyProtection="1">
      <alignment horizontal="left" vertical="top" wrapText="1" readingOrder="1"/>
      <protection locked="0"/>
    </xf>
    <xf numFmtId="0" fontId="24" fillId="5" borderId="0" xfId="5" applyFont="1" applyFill="1"/>
    <xf numFmtId="166" fontId="20" fillId="3" borderId="0" xfId="0" applyNumberFormat="1" applyFont="1" applyFill="1" applyAlignment="1">
      <alignment vertical="top"/>
    </xf>
    <xf numFmtId="166" fontId="21" fillId="3" borderId="2" xfId="3" applyNumberFormat="1" applyFont="1" applyFill="1" applyBorder="1" applyAlignment="1" applyProtection="1">
      <alignment horizontal="right" vertical="top" wrapText="1" readingOrder="1"/>
      <protection locked="0"/>
    </xf>
    <xf numFmtId="165" fontId="6" fillId="0" borderId="2" xfId="1" applyNumberFormat="1" applyFont="1" applyBorder="1" applyAlignment="1" applyProtection="1">
      <alignment horizontal="left" vertical="top" wrapText="1" readingOrder="1"/>
      <protection locked="0"/>
    </xf>
    <xf numFmtId="0" fontId="18" fillId="5" borderId="0" xfId="4" applyFont="1" applyFill="1" applyAlignment="1">
      <alignment horizontal="left"/>
    </xf>
    <xf numFmtId="0" fontId="18" fillId="5" borderId="0" xfId="4" applyFont="1" applyFill="1"/>
    <xf numFmtId="166" fontId="24" fillId="5" borderId="5" xfId="2" applyNumberFormat="1" applyFont="1" applyFill="1" applyBorder="1"/>
    <xf numFmtId="167" fontId="0" fillId="0" borderId="0" xfId="3" applyNumberFormat="1" applyFont="1" applyAlignment="1">
      <alignment horizontal="right" vertical="top"/>
    </xf>
    <xf numFmtId="166" fontId="24" fillId="0" borderId="5" xfId="2" applyNumberFormat="1" applyFont="1" applyFill="1" applyBorder="1" applyAlignment="1">
      <alignment vertical="top"/>
    </xf>
    <xf numFmtId="166" fontId="24" fillId="5" borderId="5" xfId="2" applyNumberFormat="1" applyFont="1" applyFill="1" applyBorder="1" applyAlignment="1">
      <alignment vertical="top"/>
    </xf>
    <xf numFmtId="0" fontId="6" fillId="0" borderId="0" xfId="0" applyFont="1" applyFill="1" applyBorder="1" applyAlignment="1" applyProtection="1">
      <alignment horizontal="left" vertical="top" wrapText="1" readingOrder="1"/>
      <protection locked="0"/>
    </xf>
    <xf numFmtId="164" fontId="6" fillId="0" borderId="0" xfId="0" applyNumberFormat="1" applyFont="1" applyFill="1" applyBorder="1" applyAlignment="1" applyProtection="1">
      <alignment horizontal="right" vertical="top" wrapText="1" readingOrder="1"/>
      <protection locked="0"/>
    </xf>
    <xf numFmtId="0" fontId="24" fillId="5" borderId="0" xfId="0" applyFont="1" applyFill="1" applyBorder="1" applyAlignment="1">
      <alignment horizontal="left"/>
    </xf>
    <xf numFmtId="0" fontId="24" fillId="5" borderId="0" xfId="0" applyFont="1" applyFill="1"/>
    <xf numFmtId="0" fontId="24" fillId="5" borderId="0" xfId="0" applyFont="1" applyFill="1" applyBorder="1"/>
    <xf numFmtId="164" fontId="0" fillId="0" borderId="0" xfId="0" applyNumberFormat="1"/>
    <xf numFmtId="0" fontId="24" fillId="0" borderId="0" xfId="0" applyFont="1" applyFill="1" applyBorder="1" applyAlignment="1">
      <alignment horizontal="left"/>
    </xf>
    <xf numFmtId="0" fontId="24" fillId="0" borderId="0" xfId="0" applyFont="1" applyFill="1" applyBorder="1"/>
    <xf numFmtId="166" fontId="24" fillId="0" borderId="0" xfId="2" applyNumberFormat="1" applyFont="1" applyFill="1" applyBorder="1"/>
    <xf numFmtId="164" fontId="0" fillId="0" borderId="0" xfId="0" applyNumberFormat="1" applyFill="1"/>
    <xf numFmtId="164" fontId="1" fillId="0" borderId="0" xfId="0" applyNumberFormat="1" applyFont="1" applyFill="1" applyAlignment="1">
      <alignment wrapText="1"/>
    </xf>
    <xf numFmtId="0" fontId="0" fillId="0" borderId="0" xfId="0" applyFont="1" applyFill="1" applyAlignment="1">
      <alignment wrapText="1"/>
    </xf>
    <xf numFmtId="165" fontId="1" fillId="0" borderId="0" xfId="0" applyNumberFormat="1" applyFont="1" applyFill="1" applyAlignment="1">
      <alignment wrapText="1"/>
    </xf>
    <xf numFmtId="0" fontId="17" fillId="0" borderId="0" xfId="0" applyFont="1" applyFill="1" applyAlignment="1" applyProtection="1">
      <alignment horizontal="center" vertical="top" wrapText="1" readingOrder="1"/>
      <protection locked="0"/>
    </xf>
    <xf numFmtId="0" fontId="25" fillId="0" borderId="0" xfId="0" applyFont="1" applyFill="1"/>
    <xf numFmtId="0" fontId="19" fillId="0" borderId="0" xfId="0" applyFont="1" applyFill="1" applyAlignment="1">
      <alignment vertical="top"/>
    </xf>
    <xf numFmtId="164" fontId="17" fillId="0" borderId="2" xfId="0" applyNumberFormat="1" applyFont="1" applyFill="1" applyBorder="1" applyAlignment="1" applyProtection="1">
      <alignment horizontal="right" vertical="top" wrapText="1" readingOrder="1"/>
      <protection locked="0"/>
    </xf>
    <xf numFmtId="164" fontId="10" fillId="4" borderId="2" xfId="0" applyNumberFormat="1" applyFont="1" applyFill="1" applyBorder="1" applyAlignment="1" applyProtection="1">
      <alignment horizontal="right" vertical="center" wrapText="1" readingOrder="1"/>
      <protection locked="0"/>
    </xf>
    <xf numFmtId="164" fontId="0" fillId="5" borderId="0" xfId="0" applyNumberFormat="1" applyFill="1"/>
    <xf numFmtId="164" fontId="0" fillId="5" borderId="0" xfId="0" applyNumberFormat="1" applyFill="1" applyAlignment="1">
      <alignment vertical="top"/>
    </xf>
    <xf numFmtId="166" fontId="0" fillId="5" borderId="0" xfId="0" applyNumberFormat="1" applyFill="1"/>
    <xf numFmtId="167" fontId="6" fillId="0" borderId="2" xfId="0" applyNumberFormat="1" applyFont="1" applyBorder="1" applyAlignment="1" applyProtection="1">
      <alignment horizontal="right" vertical="top" wrapText="1" readingOrder="1"/>
      <protection locked="0"/>
    </xf>
    <xf numFmtId="0" fontId="25" fillId="3" borderId="0" xfId="0" applyFont="1" applyFill="1"/>
    <xf numFmtId="164" fontId="6" fillId="0" borderId="4" xfId="0" applyNumberFormat="1" applyFont="1" applyFill="1" applyBorder="1" applyAlignment="1" applyProtection="1">
      <alignment horizontal="right" vertical="top" wrapText="1" readingOrder="1"/>
      <protection locked="0"/>
    </xf>
    <xf numFmtId="43" fontId="0" fillId="0" borderId="0" xfId="1" applyFont="1"/>
    <xf numFmtId="165" fontId="6" fillId="5" borderId="2" xfId="1" applyNumberFormat="1" applyFont="1" applyFill="1" applyBorder="1" applyAlignment="1" applyProtection="1">
      <alignment horizontal="right" vertical="top" wrapText="1" readingOrder="1"/>
      <protection locked="0"/>
    </xf>
    <xf numFmtId="165" fontId="6" fillId="0" borderId="2" xfId="1" applyNumberFormat="1" applyFont="1" applyBorder="1" applyAlignment="1" applyProtection="1">
      <alignment vertical="top" wrapText="1" readingOrder="1"/>
      <protection locked="0"/>
    </xf>
    <xf numFmtId="165" fontId="6" fillId="0" borderId="2" xfId="1" applyNumberFormat="1" applyFont="1" applyFill="1" applyBorder="1" applyAlignment="1" applyProtection="1">
      <alignment horizontal="right" vertical="top" wrapText="1" readingOrder="1"/>
      <protection locked="0"/>
    </xf>
    <xf numFmtId="0" fontId="4" fillId="0" borderId="1" xfId="0" applyFont="1" applyBorder="1" applyAlignment="1" applyProtection="1">
      <alignment horizontal="right" vertical="top" wrapText="1" readingOrder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17" fillId="6" borderId="0" xfId="0" applyFont="1" applyFill="1" applyAlignment="1" applyProtection="1">
      <alignment horizontal="center" vertical="top" wrapText="1" readingOrder="1"/>
      <protection locked="0"/>
    </xf>
    <xf numFmtId="0" fontId="25" fillId="3" borderId="0" xfId="0" applyFont="1" applyFill="1"/>
    <xf numFmtId="0" fontId="9" fillId="0" borderId="0" xfId="0" applyFont="1" applyAlignment="1" applyProtection="1">
      <alignment horizontal="center" vertical="top" wrapText="1" readingOrder="1"/>
      <protection locked="0"/>
    </xf>
    <xf numFmtId="0" fontId="0" fillId="0" borderId="0" xfId="0"/>
    <xf numFmtId="0" fontId="12" fillId="4" borderId="6" xfId="0" applyFont="1" applyFill="1" applyBorder="1" applyAlignment="1" applyProtection="1">
      <alignment horizontal="center" vertical="center" wrapText="1" readingOrder="1"/>
      <protection locked="0"/>
    </xf>
    <xf numFmtId="0" fontId="12" fillId="4" borderId="4" xfId="0" applyFont="1" applyFill="1" applyBorder="1" applyAlignment="1" applyProtection="1">
      <alignment horizontal="center" vertical="center" wrapText="1" readingOrder="1"/>
      <protection locked="0"/>
    </xf>
    <xf numFmtId="0" fontId="27" fillId="6" borderId="7" xfId="0" applyFont="1" applyFill="1" applyBorder="1" applyAlignment="1" applyProtection="1">
      <alignment horizontal="center" vertical="top" wrapText="1" readingOrder="1"/>
      <protection locked="0"/>
    </xf>
    <xf numFmtId="0" fontId="21" fillId="6" borderId="0" xfId="0" applyFont="1" applyFill="1" applyAlignment="1" applyProtection="1">
      <alignment horizontal="center" vertical="top" wrapText="1" readingOrder="1"/>
      <protection locked="0"/>
    </xf>
    <xf numFmtId="0" fontId="26" fillId="3" borderId="0" xfId="0" applyFont="1" applyFill="1"/>
    <xf numFmtId="0" fontId="4" fillId="5" borderId="1" xfId="0" applyFont="1" applyFill="1" applyBorder="1" applyAlignment="1" applyProtection="1">
      <alignment horizontal="right" vertical="top" wrapText="1" readingOrder="1"/>
      <protection locked="0"/>
    </xf>
    <xf numFmtId="0" fontId="0" fillId="5" borderId="1" xfId="0" applyFill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 vertical="top" wrapText="1" readingOrder="1"/>
      <protection locked="0"/>
    </xf>
    <xf numFmtId="0" fontId="11" fillId="0" borderId="0" xfId="0" applyFont="1"/>
    <xf numFmtId="0" fontId="5" fillId="6" borderId="0" xfId="0" applyFont="1" applyFill="1" applyAlignment="1" applyProtection="1">
      <alignment horizontal="center" vertical="top" wrapText="1" readingOrder="1"/>
      <protection locked="0"/>
    </xf>
    <xf numFmtId="0" fontId="0" fillId="3" borderId="0" xfId="0" applyFill="1"/>
    <xf numFmtId="0" fontId="8" fillId="6" borderId="0" xfId="0" applyFont="1" applyFill="1" applyAlignment="1" applyProtection="1">
      <alignment horizontal="center" vertical="top" wrapText="1" readingOrder="1"/>
      <protection locked="0"/>
    </xf>
    <xf numFmtId="0" fontId="3" fillId="3" borderId="0" xfId="0" applyFont="1" applyFill="1"/>
    <xf numFmtId="0" fontId="2" fillId="0" borderId="0" xfId="0" applyFont="1" applyAlignment="1" applyProtection="1">
      <alignment horizontal="center" vertical="top" wrapText="1" readingOrder="1"/>
      <protection locked="0"/>
    </xf>
    <xf numFmtId="0" fontId="0" fillId="0" borderId="0" xfId="0" applyAlignment="1">
      <alignment horizontal="center" readingOrder="1"/>
    </xf>
    <xf numFmtId="0" fontId="2" fillId="2" borderId="0" xfId="0" applyFont="1" applyFill="1" applyAlignment="1" applyProtection="1">
      <alignment horizontal="center" vertical="top" wrapText="1" readingOrder="1"/>
      <protection locked="0"/>
    </xf>
  </cellXfs>
  <cellStyles count="6">
    <cellStyle name="Comma" xfId="1" builtinId="3"/>
    <cellStyle name="Comma 2" xfId="2"/>
    <cellStyle name="Currency" xfId="3" builtinId="4"/>
    <cellStyle name="Normal" xfId="0" builtinId="0"/>
    <cellStyle name="Normal 2" xfId="4"/>
    <cellStyle name="Normal 2 2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884"/>
  <sheetViews>
    <sheetView tabSelected="1" workbookViewId="0">
      <selection activeCell="A4" sqref="A4:H4"/>
    </sheetView>
  </sheetViews>
  <sheetFormatPr defaultColWidth="8.7109375" defaultRowHeight="12.75" x14ac:dyDescent="0.2"/>
  <cols>
    <col min="1" max="1" width="10.42578125" style="1" customWidth="1"/>
    <col min="2" max="2" width="32.28515625" customWidth="1"/>
    <col min="3" max="3" width="11.7109375" customWidth="1"/>
    <col min="4" max="4" width="14.42578125" customWidth="1"/>
    <col min="5" max="5" width="16.7109375" customWidth="1"/>
    <col min="6" max="6" width="15.28515625" customWidth="1"/>
    <col min="7" max="7" width="13.42578125" customWidth="1"/>
    <col min="8" max="8" width="15.28515625" customWidth="1"/>
    <col min="9" max="9" width="12.7109375" style="2" customWidth="1"/>
    <col min="10" max="10" width="0.7109375" style="3" customWidth="1"/>
    <col min="11" max="11" width="12.42578125" style="3" customWidth="1"/>
    <col min="12" max="39" width="8.7109375" style="3"/>
  </cols>
  <sheetData>
    <row r="1" spans="1:39" ht="0.75" customHeight="1" x14ac:dyDescent="0.2"/>
    <row r="2" spans="1:39" ht="39.75" customHeight="1" x14ac:dyDescent="0.2">
      <c r="A2" s="112" t="s">
        <v>1515</v>
      </c>
      <c r="B2" s="113"/>
      <c r="C2" s="113"/>
      <c r="D2" s="113"/>
      <c r="E2" s="113"/>
      <c r="F2" s="113"/>
      <c r="G2" s="113"/>
      <c r="H2" s="113"/>
    </row>
    <row r="3" spans="1:39" ht="3.75" customHeight="1" x14ac:dyDescent="0.2"/>
    <row r="4" spans="1:39" ht="22.9" customHeight="1" x14ac:dyDescent="0.2">
      <c r="A4" s="114" t="s">
        <v>1516</v>
      </c>
      <c r="B4" s="98"/>
      <c r="C4" s="98"/>
      <c r="D4" s="98"/>
      <c r="E4" s="98"/>
      <c r="F4" s="98"/>
      <c r="G4" s="98"/>
      <c r="H4" s="98"/>
      <c r="I4" s="4"/>
    </row>
    <row r="5" spans="1:39" ht="25.5" customHeight="1" x14ac:dyDescent="0.2">
      <c r="A5" s="19" t="s">
        <v>0</v>
      </c>
      <c r="B5" s="20" t="s">
        <v>1</v>
      </c>
      <c r="C5" s="20" t="s">
        <v>1379</v>
      </c>
      <c r="D5" s="21" t="s">
        <v>1514</v>
      </c>
      <c r="E5" s="21" t="s">
        <v>1380</v>
      </c>
      <c r="F5" s="21" t="s">
        <v>2</v>
      </c>
      <c r="G5" s="21" t="s">
        <v>3</v>
      </c>
      <c r="H5" s="21" t="s">
        <v>1381</v>
      </c>
      <c r="J5" s="5"/>
      <c r="K5" s="5"/>
      <c r="L5" s="5"/>
      <c r="M5" s="5"/>
    </row>
    <row r="6" spans="1:39" ht="18" customHeight="1" thickBot="1" x14ac:dyDescent="0.25">
      <c r="A6" s="6" t="s">
        <v>5</v>
      </c>
      <c r="B6" s="93" t="s">
        <v>6</v>
      </c>
      <c r="C6" s="93"/>
      <c r="D6" s="94"/>
      <c r="E6" s="94"/>
      <c r="F6" s="94"/>
      <c r="G6" s="94"/>
      <c r="H6" s="94"/>
    </row>
    <row r="7" spans="1:39" ht="26.25" thickTop="1" x14ac:dyDescent="0.2">
      <c r="A7" s="19" t="s">
        <v>0</v>
      </c>
      <c r="B7" s="20" t="s">
        <v>1</v>
      </c>
      <c r="C7" s="20" t="s">
        <v>1379</v>
      </c>
      <c r="D7" s="21" t="s">
        <v>1514</v>
      </c>
      <c r="E7" s="21" t="s">
        <v>1380</v>
      </c>
      <c r="F7" s="21" t="s">
        <v>2</v>
      </c>
      <c r="G7" s="21" t="s">
        <v>3</v>
      </c>
      <c r="H7" s="21" t="s">
        <v>1381</v>
      </c>
      <c r="I7" s="7"/>
    </row>
    <row r="8" spans="1:39" ht="28.9" customHeight="1" x14ac:dyDescent="0.2">
      <c r="A8" s="8" t="s">
        <v>7</v>
      </c>
      <c r="B8" s="9" t="s">
        <v>8</v>
      </c>
      <c r="C8" s="9"/>
      <c r="D8" s="10">
        <v>335985</v>
      </c>
      <c r="E8" s="10">
        <f>SUM(C8:D8)</f>
        <v>335985</v>
      </c>
      <c r="F8" s="10">
        <v>356446</v>
      </c>
      <c r="G8" s="10">
        <v>378154</v>
      </c>
      <c r="H8" s="10">
        <f t="shared" ref="H8:H39" si="0">SUM(E8:G8)</f>
        <v>1070585</v>
      </c>
    </row>
    <row r="9" spans="1:39" ht="28.9" customHeight="1" x14ac:dyDescent="0.2">
      <c r="A9" s="8" t="s">
        <v>9</v>
      </c>
      <c r="B9" s="9" t="s">
        <v>10</v>
      </c>
      <c r="C9" s="9"/>
      <c r="D9" s="10">
        <v>100000</v>
      </c>
      <c r="E9" s="10">
        <f t="shared" ref="E9:E60" si="1">SUM(C9:D9)</f>
        <v>100000</v>
      </c>
      <c r="F9" s="10">
        <v>0</v>
      </c>
      <c r="G9" s="10">
        <v>0</v>
      </c>
      <c r="H9" s="10">
        <f t="shared" si="0"/>
        <v>100000</v>
      </c>
    </row>
    <row r="10" spans="1:39" ht="28.9" customHeight="1" x14ac:dyDescent="0.2">
      <c r="A10" s="8" t="s">
        <v>11</v>
      </c>
      <c r="B10" s="9" t="s">
        <v>12</v>
      </c>
      <c r="C10" s="9"/>
      <c r="D10" s="10">
        <v>100000</v>
      </c>
      <c r="E10" s="10">
        <f t="shared" si="1"/>
        <v>100000</v>
      </c>
      <c r="F10" s="10">
        <v>0</v>
      </c>
      <c r="G10" s="10">
        <v>0</v>
      </c>
      <c r="H10" s="10">
        <f t="shared" si="0"/>
        <v>100000</v>
      </c>
    </row>
    <row r="11" spans="1:39" ht="28.9" customHeight="1" x14ac:dyDescent="0.2">
      <c r="A11" s="8" t="s">
        <v>13</v>
      </c>
      <c r="B11" s="9" t="s">
        <v>14</v>
      </c>
      <c r="C11" s="9"/>
      <c r="D11" s="10">
        <v>400000</v>
      </c>
      <c r="E11" s="10">
        <f t="shared" si="1"/>
        <v>400000</v>
      </c>
      <c r="F11" s="10">
        <v>0</v>
      </c>
      <c r="G11" s="10">
        <v>0</v>
      </c>
      <c r="H11" s="10">
        <f t="shared" si="0"/>
        <v>400000</v>
      </c>
    </row>
    <row r="12" spans="1:39" ht="28.9" customHeight="1" x14ac:dyDescent="0.2">
      <c r="A12" s="22" t="s">
        <v>15</v>
      </c>
      <c r="B12" s="23" t="s">
        <v>16</v>
      </c>
      <c r="C12" s="24"/>
      <c r="D12" s="10">
        <v>150000</v>
      </c>
      <c r="E12" s="24">
        <f t="shared" si="1"/>
        <v>150000</v>
      </c>
      <c r="F12" s="24">
        <v>0</v>
      </c>
      <c r="G12" s="24">
        <v>0</v>
      </c>
      <c r="H12" s="10">
        <f t="shared" si="0"/>
        <v>150000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ht="28.9" customHeight="1" x14ac:dyDescent="0.2">
      <c r="A13" s="8">
        <v>1047210</v>
      </c>
      <c r="B13" s="9" t="s">
        <v>1382</v>
      </c>
      <c r="C13" s="25"/>
      <c r="D13" s="10">
        <v>-500000</v>
      </c>
      <c r="E13" s="10">
        <f t="shared" si="1"/>
        <v>-500000</v>
      </c>
      <c r="F13" s="10"/>
      <c r="G13" s="10">
        <v>0</v>
      </c>
      <c r="H13" s="10">
        <f t="shared" si="0"/>
        <v>-500000</v>
      </c>
    </row>
    <row r="14" spans="1:39" ht="28.9" customHeight="1" x14ac:dyDescent="0.2">
      <c r="A14" s="22">
        <v>1047218</v>
      </c>
      <c r="B14" s="23" t="s">
        <v>1383</v>
      </c>
      <c r="C14" s="24"/>
      <c r="D14" s="10">
        <v>-100000</v>
      </c>
      <c r="E14" s="24">
        <f t="shared" si="1"/>
        <v>-100000</v>
      </c>
      <c r="F14" s="24"/>
      <c r="G14" s="24">
        <v>0</v>
      </c>
      <c r="H14" s="10">
        <f t="shared" si="0"/>
        <v>-100000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39" ht="28.9" customHeight="1" x14ac:dyDescent="0.2">
      <c r="A15" s="8" t="s">
        <v>17</v>
      </c>
      <c r="B15" s="9" t="s">
        <v>18</v>
      </c>
      <c r="C15" s="9"/>
      <c r="D15" s="10">
        <v>179075</v>
      </c>
      <c r="E15" s="10">
        <f t="shared" si="1"/>
        <v>179075</v>
      </c>
      <c r="F15" s="10">
        <v>189981</v>
      </c>
      <c r="G15" s="10">
        <v>201551</v>
      </c>
      <c r="H15" s="10">
        <f t="shared" si="0"/>
        <v>570607</v>
      </c>
    </row>
    <row r="16" spans="1:39" ht="28.9" customHeight="1" x14ac:dyDescent="0.2">
      <c r="A16" s="22">
        <v>1047221</v>
      </c>
      <c r="B16" s="22" t="s">
        <v>1384</v>
      </c>
      <c r="C16" s="24"/>
      <c r="D16" s="10">
        <v>-318862</v>
      </c>
      <c r="E16" s="24">
        <f t="shared" si="1"/>
        <v>-318862</v>
      </c>
      <c r="F16" s="24"/>
      <c r="G16" s="24">
        <v>0</v>
      </c>
      <c r="H16" s="10">
        <f t="shared" si="0"/>
        <v>-318862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</row>
    <row r="17" spans="1:39" s="3" customFormat="1" ht="28.9" customHeight="1" x14ac:dyDescent="0.2">
      <c r="A17" s="11" t="s">
        <v>19</v>
      </c>
      <c r="B17" s="12" t="s">
        <v>20</v>
      </c>
      <c r="C17" s="12"/>
      <c r="D17" s="10">
        <v>200000</v>
      </c>
      <c r="E17" s="10">
        <f t="shared" si="1"/>
        <v>200000</v>
      </c>
      <c r="F17" s="13">
        <v>0</v>
      </c>
      <c r="G17" s="13">
        <v>0</v>
      </c>
      <c r="H17" s="10">
        <f t="shared" si="0"/>
        <v>200000</v>
      </c>
      <c r="I17" s="2"/>
    </row>
    <row r="18" spans="1:39" s="3" customFormat="1" ht="28.9" customHeight="1" x14ac:dyDescent="0.2">
      <c r="A18" s="11" t="s">
        <v>21</v>
      </c>
      <c r="B18" s="12" t="s">
        <v>22</v>
      </c>
      <c r="C18" s="12"/>
      <c r="D18" s="10">
        <v>800000</v>
      </c>
      <c r="E18" s="10">
        <f t="shared" si="1"/>
        <v>800000</v>
      </c>
      <c r="F18" s="13">
        <v>0</v>
      </c>
      <c r="G18" s="13">
        <v>0</v>
      </c>
      <c r="H18" s="10">
        <f t="shared" si="0"/>
        <v>800000</v>
      </c>
      <c r="I18" s="2"/>
      <c r="K18" s="14"/>
      <c r="L18" s="14"/>
      <c r="M18" s="14"/>
      <c r="N18" s="14"/>
    </row>
    <row r="19" spans="1:39" s="3" customFormat="1" ht="28.9" customHeight="1" x14ac:dyDescent="0.2">
      <c r="A19" s="11" t="s">
        <v>23</v>
      </c>
      <c r="B19" s="12" t="s">
        <v>24</v>
      </c>
      <c r="C19" s="12"/>
      <c r="D19" s="10">
        <v>250000</v>
      </c>
      <c r="E19" s="10">
        <f t="shared" si="1"/>
        <v>250000</v>
      </c>
      <c r="F19" s="13">
        <v>0</v>
      </c>
      <c r="G19" s="13">
        <v>0</v>
      </c>
      <c r="H19" s="10">
        <f t="shared" si="0"/>
        <v>250000</v>
      </c>
      <c r="I19" s="2"/>
      <c r="K19" s="14"/>
      <c r="L19" s="14"/>
      <c r="M19" s="14"/>
      <c r="N19" s="14"/>
    </row>
    <row r="20" spans="1:39" ht="28.9" customHeight="1" x14ac:dyDescent="0.2">
      <c r="A20" s="22">
        <v>1047245</v>
      </c>
      <c r="B20" s="23" t="s">
        <v>1385</v>
      </c>
      <c r="C20" s="24"/>
      <c r="D20" s="10">
        <v>-9000</v>
      </c>
      <c r="E20" s="24">
        <f t="shared" si="1"/>
        <v>-9000</v>
      </c>
      <c r="F20" s="24"/>
      <c r="G20" s="24"/>
      <c r="H20" s="10">
        <f t="shared" si="0"/>
        <v>-9000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</row>
    <row r="21" spans="1:39" ht="28.9" customHeight="1" x14ac:dyDescent="0.2">
      <c r="A21" s="22">
        <v>1047359</v>
      </c>
      <c r="B21" s="23" t="s">
        <v>1386</v>
      </c>
      <c r="C21" s="24"/>
      <c r="D21" s="10">
        <v>-477852</v>
      </c>
      <c r="E21" s="24">
        <f t="shared" si="1"/>
        <v>-477852</v>
      </c>
      <c r="F21" s="24"/>
      <c r="G21" s="24"/>
      <c r="H21" s="10">
        <f t="shared" si="0"/>
        <v>-477852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</row>
    <row r="22" spans="1:39" s="3" customFormat="1" ht="28.9" customHeight="1" x14ac:dyDescent="0.2">
      <c r="A22" s="11" t="s">
        <v>25</v>
      </c>
      <c r="B22" s="12" t="s">
        <v>26</v>
      </c>
      <c r="C22" s="12"/>
      <c r="D22" s="10">
        <v>100000</v>
      </c>
      <c r="E22" s="10">
        <f t="shared" si="1"/>
        <v>100000</v>
      </c>
      <c r="F22" s="13">
        <v>0</v>
      </c>
      <c r="G22" s="13">
        <v>0</v>
      </c>
      <c r="H22" s="10">
        <f t="shared" si="0"/>
        <v>100000</v>
      </c>
      <c r="I22" s="2"/>
      <c r="K22" s="14"/>
      <c r="L22" s="14"/>
      <c r="M22" s="14"/>
      <c r="N22" s="14"/>
    </row>
    <row r="23" spans="1:39" ht="28.9" customHeight="1" x14ac:dyDescent="0.2">
      <c r="A23" s="22">
        <v>1112181</v>
      </c>
      <c r="B23" s="23" t="s">
        <v>1387</v>
      </c>
      <c r="C23" s="24"/>
      <c r="D23" s="10">
        <v>9000</v>
      </c>
      <c r="E23" s="24">
        <f t="shared" si="1"/>
        <v>9000</v>
      </c>
      <c r="F23" s="24"/>
      <c r="G23" s="24"/>
      <c r="H23" s="10">
        <f t="shared" si="0"/>
        <v>9000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</row>
    <row r="24" spans="1:39" ht="28.9" customHeight="1" x14ac:dyDescent="0.2">
      <c r="A24" s="27">
        <v>1112182</v>
      </c>
      <c r="B24" s="28" t="s">
        <v>1388</v>
      </c>
      <c r="C24" s="24"/>
      <c r="D24" s="10">
        <v>-121906</v>
      </c>
      <c r="E24" s="24">
        <f t="shared" si="1"/>
        <v>-121906</v>
      </c>
      <c r="F24" s="24"/>
      <c r="G24" s="24"/>
      <c r="H24" s="10">
        <f t="shared" si="0"/>
        <v>-121906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</row>
    <row r="25" spans="1:39" ht="28.9" customHeight="1" x14ac:dyDescent="0.2">
      <c r="A25" s="22">
        <v>1113919</v>
      </c>
      <c r="B25" s="28" t="s">
        <v>1389</v>
      </c>
      <c r="C25" s="24"/>
      <c r="D25" s="10">
        <v>720503</v>
      </c>
      <c r="E25" s="24">
        <f t="shared" si="1"/>
        <v>720503</v>
      </c>
      <c r="F25" s="24">
        <v>0</v>
      </c>
      <c r="G25" s="24"/>
      <c r="H25" s="10">
        <f t="shared" si="0"/>
        <v>720503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</row>
    <row r="26" spans="1:39" ht="28.9" customHeight="1" x14ac:dyDescent="0.2">
      <c r="A26" s="22">
        <v>1116223</v>
      </c>
      <c r="B26" s="22" t="s">
        <v>1390</v>
      </c>
      <c r="C26" s="24"/>
      <c r="D26" s="10">
        <v>100000</v>
      </c>
      <c r="E26" s="24">
        <f t="shared" si="1"/>
        <v>100000</v>
      </c>
      <c r="F26" s="24"/>
      <c r="G26" s="24"/>
      <c r="H26" s="10">
        <f t="shared" si="0"/>
        <v>100000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</row>
    <row r="27" spans="1:39" ht="28.9" customHeight="1" x14ac:dyDescent="0.2">
      <c r="A27" s="8" t="s">
        <v>27</v>
      </c>
      <c r="B27" s="9" t="s">
        <v>28</v>
      </c>
      <c r="C27" s="9"/>
      <c r="D27" s="10">
        <v>25000</v>
      </c>
      <c r="E27" s="10">
        <f t="shared" si="1"/>
        <v>25000</v>
      </c>
      <c r="F27" s="10">
        <v>0</v>
      </c>
      <c r="G27" s="10">
        <v>0</v>
      </c>
      <c r="H27" s="10">
        <f t="shared" si="0"/>
        <v>25000</v>
      </c>
      <c r="K27" s="14"/>
      <c r="L27" s="14"/>
      <c r="M27" s="14"/>
      <c r="N27" s="14"/>
    </row>
    <row r="28" spans="1:39" ht="28.9" customHeight="1" x14ac:dyDescent="0.2">
      <c r="A28" s="8" t="s">
        <v>29</v>
      </c>
      <c r="B28" s="9" t="s">
        <v>30</v>
      </c>
      <c r="C28" s="29"/>
      <c r="D28" s="10">
        <v>410000</v>
      </c>
      <c r="E28" s="10">
        <f t="shared" si="1"/>
        <v>410000</v>
      </c>
      <c r="F28" s="10">
        <v>0</v>
      </c>
      <c r="G28" s="10">
        <v>0</v>
      </c>
      <c r="H28" s="10">
        <f t="shared" si="0"/>
        <v>410000</v>
      </c>
      <c r="K28" s="14"/>
      <c r="L28" s="14"/>
      <c r="M28" s="14"/>
      <c r="N28" s="14"/>
    </row>
    <row r="29" spans="1:39" ht="28.9" customHeight="1" x14ac:dyDescent="0.2">
      <c r="A29" s="8" t="s">
        <v>31</v>
      </c>
      <c r="B29" s="9" t="s">
        <v>32</v>
      </c>
      <c r="C29" s="9"/>
      <c r="D29" s="10">
        <v>-1703616</v>
      </c>
      <c r="E29" s="10">
        <f t="shared" si="1"/>
        <v>-1703616</v>
      </c>
      <c r="F29" s="10">
        <v>0</v>
      </c>
      <c r="G29" s="10">
        <v>0</v>
      </c>
      <c r="H29" s="10">
        <f t="shared" si="0"/>
        <v>-1703616</v>
      </c>
      <c r="K29" s="14"/>
      <c r="L29" s="14"/>
      <c r="M29" s="14"/>
      <c r="N29" s="14"/>
    </row>
    <row r="30" spans="1:39" ht="28.9" customHeight="1" x14ac:dyDescent="0.2">
      <c r="A30" s="8" t="s">
        <v>33</v>
      </c>
      <c r="B30" s="9" t="s">
        <v>34</v>
      </c>
      <c r="C30" s="9"/>
      <c r="D30" s="10">
        <v>40000</v>
      </c>
      <c r="E30" s="10">
        <f t="shared" si="1"/>
        <v>40000</v>
      </c>
      <c r="F30" s="10">
        <v>0</v>
      </c>
      <c r="G30" s="10">
        <v>0</v>
      </c>
      <c r="H30" s="10">
        <f t="shared" si="0"/>
        <v>40000</v>
      </c>
      <c r="K30" s="14"/>
      <c r="L30" s="14"/>
      <c r="M30" s="14"/>
      <c r="N30" s="14"/>
    </row>
    <row r="31" spans="1:39" ht="28.9" customHeight="1" x14ac:dyDescent="0.2">
      <c r="A31" s="8">
        <v>1116251</v>
      </c>
      <c r="B31" s="9" t="s">
        <v>1391</v>
      </c>
      <c r="C31" s="29"/>
      <c r="D31" s="10">
        <v>500000</v>
      </c>
      <c r="E31" s="10">
        <f t="shared" si="1"/>
        <v>500000</v>
      </c>
      <c r="F31" s="10"/>
      <c r="G31" s="10"/>
      <c r="H31" s="10">
        <f t="shared" si="0"/>
        <v>500000</v>
      </c>
      <c r="K31" s="14"/>
      <c r="L31" s="14"/>
      <c r="M31" s="14"/>
      <c r="N31" s="14"/>
    </row>
    <row r="32" spans="1:39" ht="28.9" customHeight="1" x14ac:dyDescent="0.2">
      <c r="A32" s="30" t="s">
        <v>35</v>
      </c>
      <c r="B32" s="27" t="s">
        <v>36</v>
      </c>
      <c r="C32" s="27"/>
      <c r="D32" s="10">
        <v>700000</v>
      </c>
      <c r="E32" s="24">
        <f t="shared" si="1"/>
        <v>700000</v>
      </c>
      <c r="F32" s="24">
        <v>0</v>
      </c>
      <c r="G32" s="24">
        <v>0</v>
      </c>
      <c r="H32" s="10">
        <f t="shared" si="0"/>
        <v>700000</v>
      </c>
      <c r="K32" s="14"/>
      <c r="L32" s="14"/>
      <c r="M32" s="14"/>
      <c r="N32" s="14"/>
    </row>
    <row r="33" spans="1:39" ht="28.9" customHeight="1" x14ac:dyDescent="0.2">
      <c r="A33" s="30" t="s">
        <v>37</v>
      </c>
      <c r="B33" s="27" t="s">
        <v>38</v>
      </c>
      <c r="C33" s="27"/>
      <c r="D33" s="10">
        <v>385000</v>
      </c>
      <c r="E33" s="24">
        <f t="shared" si="1"/>
        <v>385000</v>
      </c>
      <c r="F33" s="24">
        <v>0</v>
      </c>
      <c r="G33" s="24">
        <v>0</v>
      </c>
      <c r="H33" s="10">
        <f t="shared" si="0"/>
        <v>385000</v>
      </c>
      <c r="K33" s="14"/>
      <c r="L33" s="14"/>
      <c r="M33" s="14"/>
      <c r="N33" s="14"/>
    </row>
    <row r="34" spans="1:39" ht="28.9" customHeight="1" x14ac:dyDescent="0.2">
      <c r="A34" s="30" t="s">
        <v>39</v>
      </c>
      <c r="B34" s="27" t="s">
        <v>40</v>
      </c>
      <c r="C34" s="29"/>
      <c r="D34" s="10">
        <v>9740840</v>
      </c>
      <c r="E34" s="24">
        <f t="shared" si="1"/>
        <v>9740840</v>
      </c>
      <c r="F34" s="24">
        <v>20634080</v>
      </c>
      <c r="G34" s="24">
        <v>22212839</v>
      </c>
      <c r="H34" s="10">
        <f t="shared" si="0"/>
        <v>52587759</v>
      </c>
      <c r="K34" s="14"/>
      <c r="L34" s="14"/>
      <c r="M34" s="14"/>
      <c r="N34" s="14"/>
    </row>
    <row r="35" spans="1:39" ht="28.9" customHeight="1" x14ac:dyDescent="0.2">
      <c r="A35" s="30">
        <v>1122033</v>
      </c>
      <c r="B35" s="27" t="s">
        <v>1392</v>
      </c>
      <c r="C35" s="29"/>
      <c r="D35" s="10">
        <v>121906</v>
      </c>
      <c r="E35" s="24">
        <f t="shared" si="1"/>
        <v>121906</v>
      </c>
      <c r="F35" s="24"/>
      <c r="G35" s="24"/>
      <c r="H35" s="10">
        <f t="shared" si="0"/>
        <v>121906</v>
      </c>
      <c r="K35" s="14"/>
      <c r="L35" s="14"/>
      <c r="M35" s="14"/>
      <c r="N35" s="14"/>
    </row>
    <row r="36" spans="1:39" ht="28.9" customHeight="1" x14ac:dyDescent="0.2">
      <c r="A36" s="8" t="s">
        <v>41</v>
      </c>
      <c r="B36" s="9" t="s">
        <v>42</v>
      </c>
      <c r="C36" s="9"/>
      <c r="D36" s="10">
        <v>450000</v>
      </c>
      <c r="E36" s="10">
        <f t="shared" si="1"/>
        <v>450000</v>
      </c>
      <c r="F36" s="10">
        <v>0</v>
      </c>
      <c r="G36" s="10">
        <v>0</v>
      </c>
      <c r="H36" s="10">
        <f t="shared" si="0"/>
        <v>450000</v>
      </c>
      <c r="K36" s="14"/>
      <c r="L36" s="14"/>
      <c r="M36" s="14"/>
      <c r="N36" s="14"/>
    </row>
    <row r="37" spans="1:39" ht="28.9" customHeight="1" x14ac:dyDescent="0.2">
      <c r="A37" s="8" t="s">
        <v>43</v>
      </c>
      <c r="B37" s="9" t="s">
        <v>44</v>
      </c>
      <c r="C37" s="9"/>
      <c r="D37" s="10">
        <v>300000</v>
      </c>
      <c r="E37" s="10">
        <f t="shared" si="1"/>
        <v>300000</v>
      </c>
      <c r="F37" s="10">
        <v>0</v>
      </c>
      <c r="G37" s="10">
        <v>0</v>
      </c>
      <c r="H37" s="10">
        <f t="shared" si="0"/>
        <v>300000</v>
      </c>
      <c r="K37" s="14"/>
      <c r="L37" s="14"/>
      <c r="M37" s="14"/>
      <c r="N37" s="14"/>
    </row>
    <row r="38" spans="1:39" ht="28.9" customHeight="1" x14ac:dyDescent="0.2">
      <c r="A38" s="8" t="s">
        <v>45</v>
      </c>
      <c r="B38" s="9" t="s">
        <v>46</v>
      </c>
      <c r="C38" s="9"/>
      <c r="D38" s="10">
        <v>100000</v>
      </c>
      <c r="E38" s="10">
        <f t="shared" si="1"/>
        <v>100000</v>
      </c>
      <c r="F38" s="10">
        <v>0</v>
      </c>
      <c r="G38" s="10">
        <v>0</v>
      </c>
      <c r="H38" s="10">
        <f t="shared" si="0"/>
        <v>100000</v>
      </c>
      <c r="K38" s="14"/>
      <c r="L38" s="14"/>
      <c r="M38" s="14"/>
      <c r="N38" s="14"/>
    </row>
    <row r="39" spans="1:39" ht="28.9" customHeight="1" x14ac:dyDescent="0.2">
      <c r="A39" s="22">
        <v>1122059</v>
      </c>
      <c r="B39" s="22" t="s">
        <v>1393</v>
      </c>
      <c r="C39" s="24"/>
      <c r="D39" s="10">
        <v>-139035</v>
      </c>
      <c r="E39" s="24">
        <f t="shared" si="1"/>
        <v>-139035</v>
      </c>
      <c r="F39" s="24"/>
      <c r="G39" s="24"/>
      <c r="H39" s="10">
        <f t="shared" si="0"/>
        <v>-139035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</row>
    <row r="40" spans="1:39" ht="28.9" customHeight="1" x14ac:dyDescent="0.2">
      <c r="A40" s="8" t="s">
        <v>47</v>
      </c>
      <c r="B40" s="9" t="s">
        <v>48</v>
      </c>
      <c r="C40" s="9"/>
      <c r="D40" s="10">
        <v>280000</v>
      </c>
      <c r="E40" s="10">
        <f t="shared" si="1"/>
        <v>280000</v>
      </c>
      <c r="F40" s="10">
        <v>0</v>
      </c>
      <c r="G40" s="10">
        <v>0</v>
      </c>
      <c r="H40" s="10">
        <f t="shared" ref="H40:H60" si="2">SUM(E40:G40)</f>
        <v>280000</v>
      </c>
      <c r="K40" s="14"/>
      <c r="L40" s="14"/>
      <c r="M40" s="14"/>
      <c r="N40" s="14"/>
    </row>
    <row r="41" spans="1:39" ht="28.9" customHeight="1" x14ac:dyDescent="0.2">
      <c r="A41" s="8" t="s">
        <v>49</v>
      </c>
      <c r="B41" s="9" t="s">
        <v>50</v>
      </c>
      <c r="C41" s="9"/>
      <c r="D41" s="10">
        <v>14500</v>
      </c>
      <c r="E41" s="10">
        <f t="shared" si="1"/>
        <v>14500</v>
      </c>
      <c r="F41" s="10">
        <v>0</v>
      </c>
      <c r="G41" s="10">
        <v>0</v>
      </c>
      <c r="H41" s="10">
        <f t="shared" si="2"/>
        <v>14500</v>
      </c>
      <c r="K41" s="14"/>
      <c r="L41" s="14"/>
      <c r="M41" s="14"/>
      <c r="N41" s="14"/>
    </row>
    <row r="42" spans="1:39" ht="28.9" customHeight="1" x14ac:dyDescent="0.2">
      <c r="A42" s="8" t="s">
        <v>51</v>
      </c>
      <c r="B42" s="9" t="s">
        <v>52</v>
      </c>
      <c r="C42" s="9"/>
      <c r="D42" s="10">
        <v>200000</v>
      </c>
      <c r="E42" s="10">
        <f t="shared" si="1"/>
        <v>200000</v>
      </c>
      <c r="F42" s="10">
        <v>0</v>
      </c>
      <c r="G42" s="10">
        <v>0</v>
      </c>
      <c r="H42" s="10">
        <f t="shared" si="2"/>
        <v>200000</v>
      </c>
      <c r="K42" s="14"/>
      <c r="L42" s="14"/>
      <c r="M42" s="14"/>
      <c r="N42" s="14"/>
    </row>
    <row r="43" spans="1:39" s="3" customFormat="1" ht="28.9" customHeight="1" x14ac:dyDescent="0.2">
      <c r="A43" s="11" t="s">
        <v>53</v>
      </c>
      <c r="B43" s="12" t="s">
        <v>54</v>
      </c>
      <c r="C43" s="12"/>
      <c r="D43" s="10">
        <v>256000</v>
      </c>
      <c r="E43" s="10">
        <f t="shared" si="1"/>
        <v>256000</v>
      </c>
      <c r="F43" s="13">
        <v>0</v>
      </c>
      <c r="G43" s="13">
        <v>0</v>
      </c>
      <c r="H43" s="10">
        <f t="shared" si="2"/>
        <v>256000</v>
      </c>
      <c r="I43" s="2"/>
      <c r="K43" s="14"/>
      <c r="L43" s="14"/>
      <c r="M43" s="14"/>
      <c r="N43" s="14"/>
    </row>
    <row r="44" spans="1:39" ht="28.9" customHeight="1" x14ac:dyDescent="0.2">
      <c r="A44" s="8" t="s">
        <v>55</v>
      </c>
      <c r="B44" s="9" t="s">
        <v>56</v>
      </c>
      <c r="C44" s="9"/>
      <c r="D44" s="10">
        <v>174000</v>
      </c>
      <c r="E44" s="10">
        <f t="shared" si="1"/>
        <v>174000</v>
      </c>
      <c r="F44" s="10">
        <v>0</v>
      </c>
      <c r="G44" s="10">
        <v>0</v>
      </c>
      <c r="H44" s="10">
        <f t="shared" si="2"/>
        <v>174000</v>
      </c>
      <c r="K44" s="14"/>
      <c r="L44" s="14"/>
      <c r="M44" s="14"/>
      <c r="N44" s="14"/>
    </row>
    <row r="45" spans="1:39" ht="28.9" customHeight="1" x14ac:dyDescent="0.2">
      <c r="A45" s="8" t="s">
        <v>57</v>
      </c>
      <c r="B45" s="9" t="s">
        <v>58</v>
      </c>
      <c r="C45" s="9"/>
      <c r="D45" s="10">
        <v>34997</v>
      </c>
      <c r="E45" s="10">
        <f t="shared" si="1"/>
        <v>34997</v>
      </c>
      <c r="F45" s="10">
        <v>0</v>
      </c>
      <c r="G45" s="10">
        <v>0</v>
      </c>
      <c r="H45" s="10">
        <f t="shared" si="2"/>
        <v>34997</v>
      </c>
      <c r="K45" s="14"/>
      <c r="L45" s="14"/>
      <c r="M45" s="14"/>
      <c r="N45" s="14"/>
    </row>
    <row r="46" spans="1:39" ht="28.9" customHeight="1" x14ac:dyDescent="0.2">
      <c r="A46" s="8" t="s">
        <v>59</v>
      </c>
      <c r="B46" s="9" t="s">
        <v>60</v>
      </c>
      <c r="C46" s="9"/>
      <c r="D46" s="10">
        <v>1553616</v>
      </c>
      <c r="E46" s="10">
        <f t="shared" si="1"/>
        <v>1553616</v>
      </c>
      <c r="F46" s="10">
        <v>0</v>
      </c>
      <c r="G46" s="10">
        <v>0</v>
      </c>
      <c r="H46" s="10">
        <f t="shared" si="2"/>
        <v>1553616</v>
      </c>
      <c r="K46" s="14"/>
      <c r="L46" s="14"/>
      <c r="M46" s="14"/>
      <c r="N46" s="14"/>
    </row>
    <row r="47" spans="1:39" ht="28.9" customHeight="1" x14ac:dyDescent="0.2">
      <c r="A47" s="8" t="s">
        <v>61</v>
      </c>
      <c r="B47" s="9" t="s">
        <v>62</v>
      </c>
      <c r="C47" s="9"/>
      <c r="D47" s="10">
        <v>375000</v>
      </c>
      <c r="E47" s="10">
        <f t="shared" si="1"/>
        <v>375000</v>
      </c>
      <c r="F47" s="10">
        <v>0</v>
      </c>
      <c r="G47" s="10">
        <v>0</v>
      </c>
      <c r="H47" s="10">
        <f t="shared" si="2"/>
        <v>375000</v>
      </c>
      <c r="K47" s="14"/>
      <c r="L47" s="14"/>
      <c r="M47" s="14"/>
      <c r="N47" s="14"/>
    </row>
    <row r="48" spans="1:39" ht="28.9" customHeight="1" x14ac:dyDescent="0.2">
      <c r="A48" s="8" t="s">
        <v>63</v>
      </c>
      <c r="B48" s="9" t="s">
        <v>64</v>
      </c>
      <c r="C48" s="9"/>
      <c r="D48" s="10">
        <v>100000</v>
      </c>
      <c r="E48" s="10">
        <f t="shared" si="1"/>
        <v>100000</v>
      </c>
      <c r="F48" s="10">
        <v>0</v>
      </c>
      <c r="G48" s="10">
        <v>0</v>
      </c>
      <c r="H48" s="10">
        <f t="shared" si="2"/>
        <v>100000</v>
      </c>
      <c r="K48" s="14"/>
      <c r="L48" s="14"/>
      <c r="M48" s="14"/>
      <c r="N48" s="14"/>
    </row>
    <row r="49" spans="1:39" ht="28.9" customHeight="1" x14ac:dyDescent="0.2">
      <c r="A49" s="8" t="s">
        <v>65</v>
      </c>
      <c r="B49" s="9" t="s">
        <v>66</v>
      </c>
      <c r="C49" s="9"/>
      <c r="D49" s="10">
        <v>300000</v>
      </c>
      <c r="E49" s="10">
        <f t="shared" si="1"/>
        <v>300000</v>
      </c>
      <c r="F49" s="10">
        <v>0</v>
      </c>
      <c r="G49" s="10">
        <v>0</v>
      </c>
      <c r="H49" s="10">
        <f t="shared" si="2"/>
        <v>300000</v>
      </c>
      <c r="K49" s="14"/>
      <c r="L49" s="14"/>
      <c r="M49" s="14"/>
      <c r="N49" s="14"/>
    </row>
    <row r="50" spans="1:39" ht="28.9" customHeight="1" x14ac:dyDescent="0.2">
      <c r="A50" s="8" t="s">
        <v>67</v>
      </c>
      <c r="B50" s="9" t="s">
        <v>68</v>
      </c>
      <c r="C50" s="9"/>
      <c r="D50" s="10">
        <v>1000000</v>
      </c>
      <c r="E50" s="10">
        <f t="shared" si="1"/>
        <v>1000000</v>
      </c>
      <c r="F50" s="10">
        <v>0</v>
      </c>
      <c r="G50" s="10">
        <v>0</v>
      </c>
      <c r="H50" s="10">
        <f t="shared" si="2"/>
        <v>1000000</v>
      </c>
      <c r="K50" s="14"/>
      <c r="L50" s="14"/>
      <c r="M50" s="14"/>
      <c r="N50" s="14"/>
    </row>
    <row r="51" spans="1:39" ht="28.9" customHeight="1" x14ac:dyDescent="0.2">
      <c r="A51" s="8" t="s">
        <v>69</v>
      </c>
      <c r="B51" s="9" t="s">
        <v>70</v>
      </c>
      <c r="C51" s="9"/>
      <c r="D51" s="10">
        <v>25000</v>
      </c>
      <c r="E51" s="10">
        <f t="shared" si="1"/>
        <v>25000</v>
      </c>
      <c r="F51" s="10">
        <v>0</v>
      </c>
      <c r="G51" s="10">
        <v>0</v>
      </c>
      <c r="H51" s="10">
        <f t="shared" si="2"/>
        <v>25000</v>
      </c>
      <c r="K51" s="14"/>
      <c r="L51" s="14"/>
      <c r="M51" s="14"/>
      <c r="N51" s="14"/>
    </row>
    <row r="52" spans="1:39" ht="28.9" customHeight="1" x14ac:dyDescent="0.2">
      <c r="A52" s="8" t="s">
        <v>71</v>
      </c>
      <c r="B52" s="9" t="s">
        <v>72</v>
      </c>
      <c r="C52" s="9"/>
      <c r="D52" s="10">
        <v>100000</v>
      </c>
      <c r="E52" s="10">
        <f t="shared" si="1"/>
        <v>100000</v>
      </c>
      <c r="F52" s="10">
        <v>0</v>
      </c>
      <c r="G52" s="10">
        <v>0</v>
      </c>
      <c r="H52" s="10">
        <f t="shared" si="2"/>
        <v>100000</v>
      </c>
      <c r="K52" s="14"/>
      <c r="L52" s="14"/>
      <c r="M52" s="14"/>
      <c r="N52" s="14"/>
    </row>
    <row r="53" spans="1:39" ht="28.9" customHeight="1" x14ac:dyDescent="0.2">
      <c r="A53" s="8" t="s">
        <v>73</v>
      </c>
      <c r="B53" s="9" t="s">
        <v>74</v>
      </c>
      <c r="C53" s="29"/>
      <c r="D53" s="10">
        <v>239035</v>
      </c>
      <c r="E53" s="10">
        <f t="shared" si="1"/>
        <v>239035</v>
      </c>
      <c r="F53" s="10">
        <v>0</v>
      </c>
      <c r="G53" s="10">
        <v>0</v>
      </c>
      <c r="H53" s="10">
        <f t="shared" si="2"/>
        <v>239035</v>
      </c>
      <c r="K53" s="14"/>
      <c r="L53" s="14"/>
      <c r="M53" s="14"/>
      <c r="N53" s="14"/>
    </row>
    <row r="54" spans="1:39" ht="28.9" customHeight="1" x14ac:dyDescent="0.2">
      <c r="A54" s="8" t="s">
        <v>75</v>
      </c>
      <c r="B54" s="9" t="s">
        <v>76</v>
      </c>
      <c r="C54" s="9"/>
      <c r="D54" s="10">
        <v>50000</v>
      </c>
      <c r="E54" s="10">
        <f t="shared" si="1"/>
        <v>50000</v>
      </c>
      <c r="F54" s="10">
        <v>0</v>
      </c>
      <c r="G54" s="10">
        <v>0</v>
      </c>
      <c r="H54" s="10">
        <f t="shared" si="2"/>
        <v>50000</v>
      </c>
      <c r="K54" s="14"/>
      <c r="L54" s="14"/>
      <c r="M54" s="14"/>
      <c r="N54" s="14"/>
    </row>
    <row r="55" spans="1:39" ht="28.9" customHeight="1" x14ac:dyDescent="0.2">
      <c r="A55" s="8" t="s">
        <v>77</v>
      </c>
      <c r="B55" s="9" t="s">
        <v>78</v>
      </c>
      <c r="C55" s="9"/>
      <c r="D55" s="10">
        <v>25000</v>
      </c>
      <c r="E55" s="10">
        <f t="shared" si="1"/>
        <v>25000</v>
      </c>
      <c r="F55" s="10">
        <v>0</v>
      </c>
      <c r="G55" s="10">
        <v>0</v>
      </c>
      <c r="H55" s="10">
        <f t="shared" si="2"/>
        <v>25000</v>
      </c>
      <c r="K55" s="14"/>
      <c r="L55" s="14"/>
      <c r="M55" s="14"/>
      <c r="N55" s="14"/>
    </row>
    <row r="56" spans="1:39" ht="28.9" customHeight="1" x14ac:dyDescent="0.2">
      <c r="A56" s="8" t="s">
        <v>79</v>
      </c>
      <c r="B56" s="9" t="s">
        <v>80</v>
      </c>
      <c r="C56" s="9"/>
      <c r="D56" s="10">
        <v>300000</v>
      </c>
      <c r="E56" s="10">
        <f t="shared" si="1"/>
        <v>300000</v>
      </c>
      <c r="F56" s="10">
        <v>0</v>
      </c>
      <c r="G56" s="10">
        <v>0</v>
      </c>
      <c r="H56" s="10">
        <f t="shared" si="2"/>
        <v>300000</v>
      </c>
      <c r="K56" s="14"/>
      <c r="L56" s="14"/>
      <c r="M56" s="14"/>
      <c r="N56" s="14"/>
    </row>
    <row r="57" spans="1:39" ht="28.9" customHeight="1" x14ac:dyDescent="0.2">
      <c r="A57" s="8" t="s">
        <v>81</v>
      </c>
      <c r="B57" s="9" t="s">
        <v>82</v>
      </c>
      <c r="C57" s="9"/>
      <c r="D57" s="10">
        <v>700000</v>
      </c>
      <c r="E57" s="10">
        <f t="shared" si="1"/>
        <v>700000</v>
      </c>
      <c r="F57" s="10">
        <v>0</v>
      </c>
      <c r="G57" s="10">
        <v>0</v>
      </c>
      <c r="H57" s="10">
        <f t="shared" si="2"/>
        <v>700000</v>
      </c>
      <c r="K57" s="14"/>
      <c r="L57" s="14"/>
      <c r="M57" s="14"/>
      <c r="N57" s="14"/>
    </row>
    <row r="58" spans="1:39" ht="28.9" customHeight="1" x14ac:dyDescent="0.2">
      <c r="A58" s="8" t="s">
        <v>83</v>
      </c>
      <c r="B58" s="9" t="s">
        <v>84</v>
      </c>
      <c r="C58" s="9"/>
      <c r="D58" s="10">
        <v>200000</v>
      </c>
      <c r="E58" s="10">
        <f t="shared" si="1"/>
        <v>200000</v>
      </c>
      <c r="F58" s="10">
        <v>0</v>
      </c>
      <c r="G58" s="10">
        <v>0</v>
      </c>
      <c r="H58" s="10">
        <f t="shared" si="2"/>
        <v>200000</v>
      </c>
      <c r="K58" s="14"/>
      <c r="L58" s="14"/>
      <c r="M58" s="14"/>
      <c r="N58" s="14"/>
    </row>
    <row r="59" spans="1:39" ht="28.9" customHeight="1" x14ac:dyDescent="0.2">
      <c r="A59" s="8" t="s">
        <v>85</v>
      </c>
      <c r="B59" s="9" t="s">
        <v>86</v>
      </c>
      <c r="C59" s="9"/>
      <c r="D59" s="10">
        <v>25000</v>
      </c>
      <c r="E59" s="10">
        <f t="shared" si="1"/>
        <v>25000</v>
      </c>
      <c r="F59" s="10">
        <v>0</v>
      </c>
      <c r="G59" s="10">
        <v>0</v>
      </c>
      <c r="H59" s="10">
        <f t="shared" si="2"/>
        <v>25000</v>
      </c>
      <c r="K59" s="14"/>
      <c r="L59" s="14"/>
      <c r="M59" s="14"/>
      <c r="N59" s="14"/>
    </row>
    <row r="60" spans="1:39" ht="28.9" customHeight="1" x14ac:dyDescent="0.2">
      <c r="A60" s="8" t="s">
        <v>87</v>
      </c>
      <c r="B60" s="9" t="s">
        <v>88</v>
      </c>
      <c r="C60" s="9"/>
      <c r="D60" s="10">
        <v>400000</v>
      </c>
      <c r="E60" s="10">
        <f t="shared" si="1"/>
        <v>400000</v>
      </c>
      <c r="F60" s="10">
        <v>0</v>
      </c>
      <c r="G60" s="10">
        <v>0</v>
      </c>
      <c r="H60" s="10">
        <f t="shared" si="2"/>
        <v>400000</v>
      </c>
      <c r="K60" s="14"/>
      <c r="L60" s="14"/>
      <c r="M60" s="14"/>
      <c r="N60" s="14"/>
    </row>
    <row r="61" spans="1:39" s="17" customFormat="1" ht="18" customHeight="1" x14ac:dyDescent="0.2">
      <c r="A61" s="110" t="s">
        <v>89</v>
      </c>
      <c r="B61" s="111"/>
      <c r="C61" s="31">
        <f t="shared" ref="C61:H61" si="3">SUM(C8:C60)</f>
        <v>0</v>
      </c>
      <c r="D61" s="15">
        <f t="shared" si="3"/>
        <v>19199186</v>
      </c>
      <c r="E61" s="15">
        <f t="shared" si="3"/>
        <v>19199186</v>
      </c>
      <c r="F61" s="15">
        <f t="shared" si="3"/>
        <v>21180507</v>
      </c>
      <c r="G61" s="15">
        <f t="shared" si="3"/>
        <v>22792544</v>
      </c>
      <c r="H61" s="15">
        <f t="shared" si="3"/>
        <v>63172237</v>
      </c>
      <c r="I61" s="2"/>
      <c r="J61" s="16"/>
      <c r="K61" s="14"/>
      <c r="L61" s="14"/>
      <c r="M61" s="14"/>
      <c r="N61" s="14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</row>
    <row r="62" spans="1:39" ht="18" customHeight="1" x14ac:dyDescent="0.2">
      <c r="A62" s="97"/>
      <c r="B62" s="98"/>
      <c r="C62" s="98"/>
      <c r="D62" s="98"/>
      <c r="E62" s="98"/>
      <c r="F62" s="98"/>
      <c r="G62" s="98"/>
      <c r="H62" s="98"/>
      <c r="K62" s="14"/>
      <c r="L62" s="14"/>
      <c r="M62" s="14"/>
      <c r="N62" s="14"/>
    </row>
    <row r="63" spans="1:39" ht="18" customHeight="1" thickBot="1" x14ac:dyDescent="0.25">
      <c r="A63" s="6" t="s">
        <v>90</v>
      </c>
      <c r="B63" s="93" t="s">
        <v>91</v>
      </c>
      <c r="C63" s="93"/>
      <c r="D63" s="94"/>
      <c r="E63" s="94"/>
      <c r="F63" s="94"/>
      <c r="G63" s="94"/>
      <c r="H63" s="94"/>
      <c r="K63" s="14"/>
      <c r="L63" s="14"/>
      <c r="M63" s="14"/>
      <c r="N63" s="14"/>
    </row>
    <row r="64" spans="1:39" ht="26.25" thickTop="1" x14ac:dyDescent="0.2">
      <c r="A64" s="19" t="s">
        <v>0</v>
      </c>
      <c r="B64" s="20" t="s">
        <v>1</v>
      </c>
      <c r="C64" s="20" t="s">
        <v>1379</v>
      </c>
      <c r="D64" s="21" t="s">
        <v>1514</v>
      </c>
      <c r="E64" s="21" t="s">
        <v>1380</v>
      </c>
      <c r="F64" s="21" t="s">
        <v>2</v>
      </c>
      <c r="G64" s="21" t="s">
        <v>3</v>
      </c>
      <c r="H64" s="21" t="s">
        <v>1381</v>
      </c>
    </row>
    <row r="65" spans="1:39" ht="27" customHeight="1" x14ac:dyDescent="0.2">
      <c r="A65" s="27">
        <v>1039557</v>
      </c>
      <c r="B65" s="27" t="s">
        <v>1394</v>
      </c>
      <c r="C65" s="24"/>
      <c r="D65" s="26">
        <v>344983</v>
      </c>
      <c r="E65" s="32">
        <f>SUM(C65:D65)</f>
        <v>344983</v>
      </c>
      <c r="F65" s="24"/>
      <c r="G65" s="24"/>
      <c r="H65" s="33">
        <v>344983</v>
      </c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</row>
    <row r="66" spans="1:39" ht="28.9" customHeight="1" x14ac:dyDescent="0.2">
      <c r="A66" s="30" t="s">
        <v>92</v>
      </c>
      <c r="B66" s="27" t="s">
        <v>93</v>
      </c>
      <c r="C66" s="27"/>
      <c r="D66" s="24">
        <v>13734</v>
      </c>
      <c r="E66" s="32">
        <f t="shared" ref="E66:E78" si="4">SUM(C66:D66)</f>
        <v>13734</v>
      </c>
      <c r="F66" s="24">
        <v>0</v>
      </c>
      <c r="G66" s="24">
        <v>0</v>
      </c>
      <c r="H66" s="24">
        <v>13734</v>
      </c>
      <c r="K66" s="14"/>
      <c r="L66" s="14"/>
      <c r="M66" s="14"/>
      <c r="N66" s="14"/>
    </row>
    <row r="67" spans="1:39" ht="28.9" customHeight="1" x14ac:dyDescent="0.2">
      <c r="A67" s="30" t="s">
        <v>94</v>
      </c>
      <c r="B67" s="27" t="s">
        <v>95</v>
      </c>
      <c r="C67" s="27"/>
      <c r="D67" s="24">
        <v>1316294</v>
      </c>
      <c r="E67" s="32">
        <f t="shared" si="4"/>
        <v>1316294</v>
      </c>
      <c r="F67" s="24">
        <v>0</v>
      </c>
      <c r="G67" s="24">
        <v>0</v>
      </c>
      <c r="H67" s="24">
        <v>1316294</v>
      </c>
      <c r="K67" s="14"/>
      <c r="L67" s="14"/>
      <c r="M67" s="14"/>
      <c r="N67" s="14"/>
    </row>
    <row r="68" spans="1:39" ht="28.9" customHeight="1" x14ac:dyDescent="0.2">
      <c r="A68" s="30" t="s">
        <v>96</v>
      </c>
      <c r="B68" s="27" t="s">
        <v>97</v>
      </c>
      <c r="C68" s="27"/>
      <c r="D68" s="24">
        <v>53831</v>
      </c>
      <c r="E68" s="32">
        <f t="shared" si="4"/>
        <v>53831</v>
      </c>
      <c r="F68" s="24">
        <v>0</v>
      </c>
      <c r="G68" s="24">
        <v>0</v>
      </c>
      <c r="H68" s="24">
        <v>53831</v>
      </c>
      <c r="K68" s="14"/>
      <c r="L68" s="14"/>
      <c r="M68" s="14"/>
      <c r="N68" s="14"/>
    </row>
    <row r="69" spans="1:39" ht="28.9" customHeight="1" x14ac:dyDescent="0.2">
      <c r="A69" s="30" t="s">
        <v>98</v>
      </c>
      <c r="B69" s="27" t="s">
        <v>99</v>
      </c>
      <c r="C69" s="27"/>
      <c r="D69" s="24">
        <v>1600000</v>
      </c>
      <c r="E69" s="32">
        <f t="shared" si="4"/>
        <v>1600000</v>
      </c>
      <c r="F69" s="24">
        <v>0</v>
      </c>
      <c r="G69" s="24">
        <v>0</v>
      </c>
      <c r="H69" s="24">
        <v>1600000</v>
      </c>
      <c r="K69" s="14"/>
      <c r="L69" s="14"/>
      <c r="M69" s="14"/>
      <c r="N69" s="14"/>
    </row>
    <row r="70" spans="1:39" ht="28.9" customHeight="1" x14ac:dyDescent="0.2">
      <c r="A70" s="30" t="s">
        <v>100</v>
      </c>
      <c r="B70" s="27" t="s">
        <v>101</v>
      </c>
      <c r="C70" s="27"/>
      <c r="D70" s="24">
        <v>199550</v>
      </c>
      <c r="E70" s="32">
        <f t="shared" si="4"/>
        <v>199550</v>
      </c>
      <c r="F70" s="24">
        <v>0</v>
      </c>
      <c r="G70" s="24">
        <v>0</v>
      </c>
      <c r="H70" s="24">
        <v>199550</v>
      </c>
      <c r="K70" s="14"/>
      <c r="L70" s="14"/>
      <c r="M70" s="14"/>
      <c r="N70" s="14"/>
    </row>
    <row r="71" spans="1:39" ht="20.25" customHeight="1" x14ac:dyDescent="0.2">
      <c r="A71" s="27">
        <v>1039883</v>
      </c>
      <c r="B71" s="27" t="s">
        <v>1395</v>
      </c>
      <c r="C71" s="24"/>
      <c r="D71" s="26">
        <v>-344983</v>
      </c>
      <c r="E71" s="32">
        <f t="shared" si="4"/>
        <v>-344983</v>
      </c>
      <c r="F71" s="24"/>
      <c r="G71" s="24"/>
      <c r="H71" s="33">
        <v>-344983</v>
      </c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</row>
    <row r="72" spans="1:39" ht="28.9" customHeight="1" x14ac:dyDescent="0.2">
      <c r="A72" s="30" t="s">
        <v>102</v>
      </c>
      <c r="B72" s="27" t="s">
        <v>103</v>
      </c>
      <c r="C72" s="27"/>
      <c r="D72" s="24">
        <v>955771</v>
      </c>
      <c r="E72" s="32">
        <f t="shared" si="4"/>
        <v>955771</v>
      </c>
      <c r="F72" s="24">
        <v>0</v>
      </c>
      <c r="G72" s="24">
        <v>0</v>
      </c>
      <c r="H72" s="24">
        <v>955771</v>
      </c>
      <c r="K72" s="14"/>
      <c r="L72" s="14"/>
      <c r="M72" s="14"/>
      <c r="N72" s="14"/>
    </row>
    <row r="73" spans="1:39" ht="28.9" customHeight="1" x14ac:dyDescent="0.2">
      <c r="A73" s="30" t="s">
        <v>104</v>
      </c>
      <c r="B73" s="27" t="s">
        <v>105</v>
      </c>
      <c r="C73" s="27"/>
      <c r="D73" s="24">
        <v>1750831</v>
      </c>
      <c r="E73" s="32">
        <f t="shared" si="4"/>
        <v>1750831</v>
      </c>
      <c r="F73" s="24">
        <v>0</v>
      </c>
      <c r="G73" s="24">
        <v>0</v>
      </c>
      <c r="H73" s="24">
        <v>1750831</v>
      </c>
      <c r="K73" s="14"/>
      <c r="L73" s="14"/>
      <c r="M73" s="14"/>
      <c r="N73" s="14"/>
    </row>
    <row r="74" spans="1:39" ht="28.9" customHeight="1" x14ac:dyDescent="0.2">
      <c r="A74" s="30" t="s">
        <v>106</v>
      </c>
      <c r="B74" s="27" t="s">
        <v>107</v>
      </c>
      <c r="C74" s="27"/>
      <c r="D74" s="24">
        <v>200000</v>
      </c>
      <c r="E74" s="32">
        <f t="shared" si="4"/>
        <v>200000</v>
      </c>
      <c r="F74" s="24">
        <v>0</v>
      </c>
      <c r="G74" s="24">
        <v>0</v>
      </c>
      <c r="H74" s="24">
        <v>200000</v>
      </c>
      <c r="K74" s="14"/>
      <c r="L74" s="14"/>
      <c r="M74" s="14"/>
      <c r="N74" s="14"/>
    </row>
    <row r="75" spans="1:39" ht="28.9" customHeight="1" x14ac:dyDescent="0.2">
      <c r="A75" s="30" t="s">
        <v>108</v>
      </c>
      <c r="B75" s="27" t="s">
        <v>109</v>
      </c>
      <c r="C75" s="27"/>
      <c r="D75" s="24">
        <v>1049131</v>
      </c>
      <c r="E75" s="32">
        <f t="shared" si="4"/>
        <v>1049131</v>
      </c>
      <c r="F75" s="24">
        <v>0</v>
      </c>
      <c r="G75" s="24">
        <v>0</v>
      </c>
      <c r="H75" s="24">
        <v>1049131</v>
      </c>
      <c r="K75" s="14"/>
      <c r="L75" s="14"/>
      <c r="M75" s="14"/>
      <c r="N75" s="14"/>
    </row>
    <row r="76" spans="1:39" ht="28.9" customHeight="1" x14ac:dyDescent="0.2">
      <c r="A76" s="30" t="s">
        <v>110</v>
      </c>
      <c r="B76" s="27" t="s">
        <v>111</v>
      </c>
      <c r="C76" s="90"/>
      <c r="D76" s="24">
        <v>2450968</v>
      </c>
      <c r="E76" s="32">
        <f t="shared" si="4"/>
        <v>2450968</v>
      </c>
      <c r="F76" s="24">
        <v>0</v>
      </c>
      <c r="G76" s="24">
        <v>0</v>
      </c>
      <c r="H76" s="24">
        <f>SUM(E76:G76)</f>
        <v>2450968</v>
      </c>
      <c r="K76" s="14"/>
      <c r="L76" s="14"/>
      <c r="M76" s="14"/>
      <c r="N76" s="14"/>
    </row>
    <row r="77" spans="1:39" ht="28.9" customHeight="1" x14ac:dyDescent="0.2">
      <c r="A77" s="30" t="s">
        <v>112</v>
      </c>
      <c r="B77" s="27" t="s">
        <v>113</v>
      </c>
      <c r="C77" s="27"/>
      <c r="D77" s="24">
        <v>1134864</v>
      </c>
      <c r="E77" s="32">
        <f t="shared" si="4"/>
        <v>1134864</v>
      </c>
      <c r="F77" s="24">
        <v>0</v>
      </c>
      <c r="G77" s="24">
        <v>0</v>
      </c>
      <c r="H77" s="24">
        <v>1134864</v>
      </c>
      <c r="K77" s="14"/>
      <c r="L77" s="14"/>
      <c r="M77" s="14"/>
      <c r="N77" s="14"/>
    </row>
    <row r="78" spans="1:39" ht="28.9" customHeight="1" x14ac:dyDescent="0.2">
      <c r="A78" s="30" t="s">
        <v>114</v>
      </c>
      <c r="B78" s="27" t="s">
        <v>115</v>
      </c>
      <c r="C78" s="27"/>
      <c r="D78" s="24">
        <v>1251718</v>
      </c>
      <c r="E78" s="32">
        <f t="shared" si="4"/>
        <v>1251718</v>
      </c>
      <c r="F78" s="24">
        <v>0</v>
      </c>
      <c r="G78" s="24">
        <v>0</v>
      </c>
      <c r="H78" s="24">
        <v>1251718</v>
      </c>
      <c r="K78" s="14"/>
      <c r="L78" s="14"/>
      <c r="M78" s="14"/>
      <c r="N78" s="14"/>
    </row>
    <row r="79" spans="1:39" ht="20.25" customHeight="1" x14ac:dyDescent="0.2">
      <c r="A79" s="110" t="s">
        <v>116</v>
      </c>
      <c r="B79" s="111"/>
      <c r="C79" s="31">
        <f>SUM(C65:C78)</f>
        <v>0</v>
      </c>
      <c r="D79" s="15">
        <f>SUM(D65:D78)</f>
        <v>11976692</v>
      </c>
      <c r="E79" s="15">
        <f>SUM(E65:E78)</f>
        <v>11976692</v>
      </c>
      <c r="F79" s="15">
        <f>SUM(F66:F78)</f>
        <v>0</v>
      </c>
      <c r="G79" s="15">
        <f>SUM(G66:G78)</f>
        <v>0</v>
      </c>
      <c r="H79" s="15">
        <f>SUM(H65:H78)</f>
        <v>11976692</v>
      </c>
      <c r="K79" s="14"/>
      <c r="L79" s="14"/>
      <c r="M79" s="14"/>
      <c r="N79" s="14"/>
    </row>
    <row r="80" spans="1:39" ht="18" customHeight="1" x14ac:dyDescent="0.2">
      <c r="A80" s="97"/>
      <c r="B80" s="98"/>
      <c r="C80" s="98"/>
      <c r="D80" s="98"/>
      <c r="E80" s="98"/>
      <c r="F80" s="98"/>
      <c r="G80" s="98"/>
      <c r="H80" s="98"/>
      <c r="K80" s="14"/>
      <c r="L80" s="14"/>
      <c r="M80" s="14"/>
      <c r="N80" s="14"/>
    </row>
    <row r="81" spans="1:14" ht="18" customHeight="1" thickBot="1" x14ac:dyDescent="0.25">
      <c r="A81" s="6" t="s">
        <v>117</v>
      </c>
      <c r="B81" s="93" t="s">
        <v>118</v>
      </c>
      <c r="C81" s="93"/>
      <c r="D81" s="94"/>
      <c r="E81" s="94"/>
      <c r="F81" s="94"/>
      <c r="G81" s="94"/>
      <c r="H81" s="94"/>
      <c r="K81" s="14"/>
      <c r="L81" s="14"/>
      <c r="M81" s="14"/>
      <c r="N81" s="14"/>
    </row>
    <row r="82" spans="1:14" ht="26.25" thickTop="1" x14ac:dyDescent="0.2">
      <c r="A82" s="19" t="s">
        <v>0</v>
      </c>
      <c r="B82" s="20" t="s">
        <v>1</v>
      </c>
      <c r="C82" s="20" t="s">
        <v>1379</v>
      </c>
      <c r="D82" s="21" t="s">
        <v>1514</v>
      </c>
      <c r="E82" s="21" t="s">
        <v>1396</v>
      </c>
      <c r="F82" s="21" t="s">
        <v>2</v>
      </c>
      <c r="G82" s="21" t="s">
        <v>3</v>
      </c>
      <c r="H82" s="21" t="s">
        <v>4</v>
      </c>
    </row>
    <row r="83" spans="1:14" ht="28.9" customHeight="1" x14ac:dyDescent="0.2">
      <c r="A83" s="8" t="s">
        <v>119</v>
      </c>
      <c r="B83" s="9" t="s">
        <v>120</v>
      </c>
      <c r="C83" s="9"/>
      <c r="D83" s="10">
        <v>1129025</v>
      </c>
      <c r="E83" s="10">
        <f>SUM(C83:D83)</f>
        <v>1129025</v>
      </c>
      <c r="F83" s="10">
        <v>1200001</v>
      </c>
      <c r="G83" s="10">
        <v>1200000</v>
      </c>
      <c r="H83" s="10">
        <f t="shared" ref="H83:H99" si="5">SUM(E83:G83)</f>
        <v>3529026</v>
      </c>
      <c r="K83" s="14"/>
      <c r="L83" s="14"/>
      <c r="M83" s="14"/>
      <c r="N83" s="14"/>
    </row>
    <row r="84" spans="1:14" ht="28.9" customHeight="1" x14ac:dyDescent="0.2">
      <c r="A84" s="8" t="s">
        <v>121</v>
      </c>
      <c r="B84" s="9" t="s">
        <v>122</v>
      </c>
      <c r="C84" s="9"/>
      <c r="D84" s="10">
        <v>678200</v>
      </c>
      <c r="E84" s="10">
        <f t="shared" ref="E84:E98" si="6">SUM(C84:D84)</f>
        <v>678200</v>
      </c>
      <c r="F84" s="10">
        <v>6010000</v>
      </c>
      <c r="G84" s="10">
        <v>6580000</v>
      </c>
      <c r="H84" s="10">
        <f t="shared" si="5"/>
        <v>13268200</v>
      </c>
      <c r="K84" s="14"/>
      <c r="L84" s="14"/>
      <c r="M84" s="14"/>
      <c r="N84" s="14"/>
    </row>
    <row r="85" spans="1:14" ht="28.9" customHeight="1" x14ac:dyDescent="0.2">
      <c r="A85" s="8" t="s">
        <v>123</v>
      </c>
      <c r="B85" s="9" t="s">
        <v>124</v>
      </c>
      <c r="C85" s="9"/>
      <c r="D85" s="10">
        <v>1704251</v>
      </c>
      <c r="E85" s="10">
        <f t="shared" si="6"/>
        <v>1704251</v>
      </c>
      <c r="F85" s="10">
        <v>4751000</v>
      </c>
      <c r="G85" s="10">
        <v>1100000</v>
      </c>
      <c r="H85" s="10">
        <f t="shared" si="5"/>
        <v>7555251</v>
      </c>
      <c r="K85" s="14"/>
      <c r="L85" s="14"/>
      <c r="M85" s="14"/>
      <c r="N85" s="14"/>
    </row>
    <row r="86" spans="1:14" ht="28.9" customHeight="1" x14ac:dyDescent="0.2">
      <c r="A86" s="8" t="s">
        <v>125</v>
      </c>
      <c r="B86" s="9" t="s">
        <v>126</v>
      </c>
      <c r="C86" s="9"/>
      <c r="D86" s="10">
        <v>601100</v>
      </c>
      <c r="E86" s="10">
        <f t="shared" si="6"/>
        <v>601100</v>
      </c>
      <c r="F86" s="10">
        <v>3300001</v>
      </c>
      <c r="G86" s="10">
        <v>1920000</v>
      </c>
      <c r="H86" s="10">
        <f t="shared" si="5"/>
        <v>5821101</v>
      </c>
      <c r="K86" s="14"/>
      <c r="L86" s="14"/>
      <c r="M86" s="14"/>
      <c r="N86" s="14"/>
    </row>
    <row r="87" spans="1:14" ht="28.9" customHeight="1" x14ac:dyDescent="0.2">
      <c r="A87" s="8" t="s">
        <v>127</v>
      </c>
      <c r="B87" s="9" t="s">
        <v>128</v>
      </c>
      <c r="C87" s="9"/>
      <c r="D87" s="10">
        <v>810000</v>
      </c>
      <c r="E87" s="10">
        <f t="shared" si="6"/>
        <v>810000</v>
      </c>
      <c r="F87" s="10">
        <v>400000</v>
      </c>
      <c r="G87" s="10">
        <v>200000</v>
      </c>
      <c r="H87" s="10">
        <f t="shared" si="5"/>
        <v>1410000</v>
      </c>
      <c r="K87" s="14"/>
      <c r="L87" s="14"/>
      <c r="M87" s="14"/>
      <c r="N87" s="14"/>
    </row>
    <row r="88" spans="1:14" ht="28.9" customHeight="1" x14ac:dyDescent="0.2">
      <c r="A88" s="8" t="s">
        <v>129</v>
      </c>
      <c r="B88" s="9" t="s">
        <v>130</v>
      </c>
      <c r="C88" s="9"/>
      <c r="D88" s="10">
        <v>1924456</v>
      </c>
      <c r="E88" s="10">
        <f t="shared" si="6"/>
        <v>1924456</v>
      </c>
      <c r="F88" s="10">
        <v>1151380</v>
      </c>
      <c r="G88" s="10">
        <v>500000</v>
      </c>
      <c r="H88" s="10">
        <f t="shared" si="5"/>
        <v>3575836</v>
      </c>
      <c r="K88" s="14"/>
      <c r="L88" s="14"/>
      <c r="M88" s="14"/>
      <c r="N88" s="14"/>
    </row>
    <row r="89" spans="1:14" ht="28.9" customHeight="1" x14ac:dyDescent="0.2">
      <c r="A89" s="8" t="s">
        <v>131</v>
      </c>
      <c r="B89" s="9" t="s">
        <v>132</v>
      </c>
      <c r="C89" s="9"/>
      <c r="D89" s="10">
        <v>729568</v>
      </c>
      <c r="E89" s="10">
        <f t="shared" si="6"/>
        <v>729568</v>
      </c>
      <c r="F89" s="10">
        <v>700000</v>
      </c>
      <c r="G89" s="10">
        <v>700000</v>
      </c>
      <c r="H89" s="10">
        <f t="shared" si="5"/>
        <v>2129568</v>
      </c>
      <c r="K89" s="14"/>
      <c r="L89" s="14"/>
      <c r="M89" s="14"/>
      <c r="N89" s="14"/>
    </row>
    <row r="90" spans="1:14" ht="28.9" customHeight="1" x14ac:dyDescent="0.2">
      <c r="A90" s="8" t="s">
        <v>133</v>
      </c>
      <c r="B90" s="9" t="s">
        <v>134</v>
      </c>
      <c r="C90" s="9"/>
      <c r="D90" s="10">
        <v>681572</v>
      </c>
      <c r="E90" s="10">
        <f t="shared" si="6"/>
        <v>681572</v>
      </c>
      <c r="F90" s="10">
        <v>600000</v>
      </c>
      <c r="G90" s="10">
        <v>600000</v>
      </c>
      <c r="H90" s="10">
        <f t="shared" si="5"/>
        <v>1881572</v>
      </c>
      <c r="K90" s="14"/>
      <c r="L90" s="14"/>
      <c r="M90" s="14"/>
      <c r="N90" s="14"/>
    </row>
    <row r="91" spans="1:14" ht="28.9" customHeight="1" x14ac:dyDescent="0.2">
      <c r="A91" s="8" t="s">
        <v>135</v>
      </c>
      <c r="B91" s="9" t="s">
        <v>136</v>
      </c>
      <c r="C91" s="9"/>
      <c r="D91" s="10">
        <v>9040773</v>
      </c>
      <c r="E91" s="10">
        <f t="shared" si="6"/>
        <v>9040773</v>
      </c>
      <c r="F91" s="10">
        <v>7920000</v>
      </c>
      <c r="G91" s="10">
        <v>8010000</v>
      </c>
      <c r="H91" s="10">
        <f t="shared" si="5"/>
        <v>24970773</v>
      </c>
      <c r="K91" s="14"/>
      <c r="L91" s="14"/>
      <c r="M91" s="14"/>
      <c r="N91" s="14"/>
    </row>
    <row r="92" spans="1:14" ht="28.9" customHeight="1" x14ac:dyDescent="0.2">
      <c r="A92" s="8" t="s">
        <v>137</v>
      </c>
      <c r="B92" s="9" t="s">
        <v>138</v>
      </c>
      <c r="C92" s="9"/>
      <c r="D92" s="10">
        <v>119999</v>
      </c>
      <c r="E92" s="10">
        <f t="shared" si="6"/>
        <v>119999</v>
      </c>
      <c r="F92" s="10">
        <v>220000</v>
      </c>
      <c r="G92" s="10">
        <v>220000</v>
      </c>
      <c r="H92" s="10">
        <f t="shared" si="5"/>
        <v>559999</v>
      </c>
      <c r="K92" s="14"/>
      <c r="L92" s="14"/>
      <c r="M92" s="14"/>
      <c r="N92" s="14"/>
    </row>
    <row r="93" spans="1:14" ht="28.9" customHeight="1" x14ac:dyDescent="0.2">
      <c r="A93" s="8" t="s">
        <v>139</v>
      </c>
      <c r="B93" s="9" t="s">
        <v>140</v>
      </c>
      <c r="C93" s="24"/>
      <c r="D93" s="10">
        <v>55951</v>
      </c>
      <c r="E93" s="10">
        <f t="shared" si="6"/>
        <v>55951</v>
      </c>
      <c r="F93" s="10">
        <v>0</v>
      </c>
      <c r="G93" s="10">
        <v>0</v>
      </c>
      <c r="H93" s="10">
        <f t="shared" si="5"/>
        <v>55951</v>
      </c>
      <c r="K93" s="14"/>
      <c r="L93" s="14"/>
      <c r="M93" s="14"/>
      <c r="N93" s="14"/>
    </row>
    <row r="94" spans="1:14" ht="28.9" customHeight="1" x14ac:dyDescent="0.2">
      <c r="A94" s="8" t="s">
        <v>141</v>
      </c>
      <c r="B94" s="9" t="s">
        <v>142</v>
      </c>
      <c r="C94" s="9"/>
      <c r="D94" s="10">
        <v>3090831</v>
      </c>
      <c r="E94" s="10">
        <f t="shared" si="6"/>
        <v>3090831</v>
      </c>
      <c r="F94" s="10">
        <v>0</v>
      </c>
      <c r="G94" s="10">
        <v>0</v>
      </c>
      <c r="H94" s="10">
        <f t="shared" si="5"/>
        <v>3090831</v>
      </c>
      <c r="K94" s="14"/>
      <c r="L94" s="14"/>
      <c r="M94" s="14"/>
      <c r="N94" s="14"/>
    </row>
    <row r="95" spans="1:14" ht="28.9" customHeight="1" x14ac:dyDescent="0.2">
      <c r="A95" s="8" t="s">
        <v>143</v>
      </c>
      <c r="B95" s="9" t="s">
        <v>144</v>
      </c>
      <c r="C95" s="9"/>
      <c r="D95" s="10">
        <v>125000</v>
      </c>
      <c r="E95" s="10">
        <f t="shared" si="6"/>
        <v>125000</v>
      </c>
      <c r="F95" s="10">
        <v>150000</v>
      </c>
      <c r="G95" s="10">
        <v>150000</v>
      </c>
      <c r="H95" s="10">
        <f t="shared" si="5"/>
        <v>425000</v>
      </c>
      <c r="K95" s="14"/>
      <c r="L95" s="14"/>
      <c r="M95" s="14"/>
      <c r="N95" s="14"/>
    </row>
    <row r="96" spans="1:14" ht="28.9" customHeight="1" x14ac:dyDescent="0.2">
      <c r="A96" s="8" t="s">
        <v>145</v>
      </c>
      <c r="B96" s="9" t="s">
        <v>146</v>
      </c>
      <c r="C96" s="9"/>
      <c r="D96" s="10">
        <v>1270000</v>
      </c>
      <c r="E96" s="10">
        <f t="shared" si="6"/>
        <v>1270000</v>
      </c>
      <c r="F96" s="10">
        <v>150000</v>
      </c>
      <c r="G96" s="10">
        <v>0</v>
      </c>
      <c r="H96" s="10">
        <f t="shared" si="5"/>
        <v>1420000</v>
      </c>
      <c r="K96" s="14"/>
      <c r="L96" s="14"/>
      <c r="M96" s="14"/>
      <c r="N96" s="14"/>
    </row>
    <row r="97" spans="1:39" ht="28.9" customHeight="1" x14ac:dyDescent="0.2">
      <c r="A97" s="22">
        <v>1117841</v>
      </c>
      <c r="B97" s="22" t="s">
        <v>1397</v>
      </c>
      <c r="C97" s="24"/>
      <c r="D97" s="26">
        <v>-30000</v>
      </c>
      <c r="E97" s="24">
        <f t="shared" si="6"/>
        <v>-30000</v>
      </c>
      <c r="F97" s="24"/>
      <c r="G97" s="24"/>
      <c r="H97" s="10">
        <f t="shared" si="5"/>
        <v>-30000</v>
      </c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</row>
    <row r="98" spans="1:39" ht="28.9" customHeight="1" x14ac:dyDescent="0.2">
      <c r="A98" s="30" t="s">
        <v>147</v>
      </c>
      <c r="B98" s="27" t="s">
        <v>148</v>
      </c>
      <c r="C98" s="29"/>
      <c r="D98" s="24">
        <v>633000</v>
      </c>
      <c r="E98" s="24">
        <f t="shared" si="6"/>
        <v>633000</v>
      </c>
      <c r="F98" s="24">
        <v>220000</v>
      </c>
      <c r="G98" s="24">
        <v>220000</v>
      </c>
      <c r="H98" s="10">
        <f t="shared" si="5"/>
        <v>1073000</v>
      </c>
      <c r="K98" s="14"/>
      <c r="L98" s="14"/>
      <c r="M98" s="14"/>
      <c r="N98" s="14"/>
    </row>
    <row r="99" spans="1:39" s="3" customFormat="1" ht="39.75" customHeight="1" x14ac:dyDescent="0.2">
      <c r="A99" s="18">
        <v>1124928</v>
      </c>
      <c r="B99" s="12" t="s">
        <v>1398</v>
      </c>
      <c r="C99" s="88"/>
      <c r="D99" s="13">
        <v>2000000</v>
      </c>
      <c r="E99" s="13">
        <v>2000000</v>
      </c>
      <c r="F99" s="13">
        <v>0</v>
      </c>
      <c r="G99" s="13">
        <v>0</v>
      </c>
      <c r="H99" s="13">
        <f t="shared" si="5"/>
        <v>2000000</v>
      </c>
      <c r="I99" s="2"/>
      <c r="K99" s="14"/>
      <c r="L99" s="14"/>
      <c r="M99" s="14"/>
      <c r="N99" s="14"/>
    </row>
    <row r="100" spans="1:39" s="17" customFormat="1" ht="18" customHeight="1" x14ac:dyDescent="0.2">
      <c r="A100" s="110" t="s">
        <v>149</v>
      </c>
      <c r="B100" s="111"/>
      <c r="C100" s="15">
        <f t="shared" ref="C100:H100" si="7">SUM(C83:C99)</f>
        <v>0</v>
      </c>
      <c r="D100" s="15">
        <f>SUM(D83:D99)</f>
        <v>24563726</v>
      </c>
      <c r="E100" s="15">
        <f>SUM(E83:E99)</f>
        <v>24563726</v>
      </c>
      <c r="F100" s="15">
        <f t="shared" si="7"/>
        <v>26772382</v>
      </c>
      <c r="G100" s="15">
        <f t="shared" si="7"/>
        <v>21400000</v>
      </c>
      <c r="H100" s="15">
        <f t="shared" si="7"/>
        <v>72736108</v>
      </c>
      <c r="I100" s="2"/>
      <c r="J100" s="16"/>
      <c r="K100" s="14"/>
      <c r="L100" s="14"/>
      <c r="M100" s="14"/>
      <c r="N100" s="14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</row>
    <row r="101" spans="1:39" ht="18" customHeight="1" x14ac:dyDescent="0.2">
      <c r="A101" s="97"/>
      <c r="B101" s="98"/>
      <c r="C101" s="98"/>
      <c r="D101" s="98"/>
      <c r="E101" s="98"/>
      <c r="F101" s="98"/>
      <c r="G101" s="98"/>
      <c r="H101" s="98"/>
      <c r="K101" s="14"/>
      <c r="L101" s="14"/>
      <c r="M101" s="14"/>
      <c r="N101" s="14"/>
    </row>
    <row r="102" spans="1:39" ht="18" customHeight="1" thickBot="1" x14ac:dyDescent="0.25">
      <c r="A102" s="6" t="s">
        <v>150</v>
      </c>
      <c r="B102" s="93" t="s">
        <v>151</v>
      </c>
      <c r="C102" s="93"/>
      <c r="D102" s="94"/>
      <c r="E102" s="94"/>
      <c r="F102" s="94"/>
      <c r="G102" s="94"/>
      <c r="H102" s="94"/>
      <c r="K102" s="14"/>
      <c r="L102" s="14"/>
      <c r="M102" s="14"/>
      <c r="N102" s="14"/>
    </row>
    <row r="103" spans="1:39" ht="26.25" thickTop="1" x14ac:dyDescent="0.2">
      <c r="A103" s="19" t="s">
        <v>0</v>
      </c>
      <c r="B103" s="20" t="s">
        <v>1</v>
      </c>
      <c r="C103" s="20" t="s">
        <v>1379</v>
      </c>
      <c r="D103" s="21" t="s">
        <v>1514</v>
      </c>
      <c r="E103" s="21" t="s">
        <v>1380</v>
      </c>
      <c r="F103" s="21" t="s">
        <v>2</v>
      </c>
      <c r="G103" s="21" t="s">
        <v>3</v>
      </c>
      <c r="H103" s="21" t="s">
        <v>1381</v>
      </c>
    </row>
    <row r="104" spans="1:39" ht="28.9" customHeight="1" x14ac:dyDescent="0.2">
      <c r="A104" s="8" t="s">
        <v>152</v>
      </c>
      <c r="B104" s="9" t="s">
        <v>153</v>
      </c>
      <c r="C104" s="9"/>
      <c r="D104" s="10">
        <v>97299523</v>
      </c>
      <c r="E104" s="10">
        <f>SUM(C104:D104)</f>
        <v>97299523</v>
      </c>
      <c r="F104" s="10">
        <v>0</v>
      </c>
      <c r="G104" s="10">
        <v>0</v>
      </c>
      <c r="H104" s="10">
        <f>SUM(E104:G104)</f>
        <v>97299523</v>
      </c>
      <c r="K104" s="14"/>
      <c r="L104" s="14"/>
      <c r="M104" s="14"/>
      <c r="N104" s="14"/>
    </row>
    <row r="105" spans="1:39" ht="28.9" customHeight="1" x14ac:dyDescent="0.2">
      <c r="A105" s="8" t="s">
        <v>154</v>
      </c>
      <c r="B105" s="9" t="s">
        <v>155</v>
      </c>
      <c r="C105" s="9"/>
      <c r="D105" s="10">
        <v>501135</v>
      </c>
      <c r="E105" s="10">
        <f>SUM(C105:D105)</f>
        <v>501135</v>
      </c>
      <c r="F105" s="10">
        <v>0</v>
      </c>
      <c r="G105" s="10">
        <v>0</v>
      </c>
      <c r="H105" s="10">
        <f>SUM(E105:G105)</f>
        <v>501135</v>
      </c>
      <c r="K105" s="14"/>
      <c r="L105" s="14"/>
      <c r="M105" s="14"/>
      <c r="N105" s="14"/>
    </row>
    <row r="106" spans="1:39" ht="28.9" customHeight="1" x14ac:dyDescent="0.2">
      <c r="A106" s="8" t="s">
        <v>156</v>
      </c>
      <c r="B106" s="9" t="s">
        <v>157</v>
      </c>
      <c r="C106" s="9"/>
      <c r="D106" s="10">
        <v>148942</v>
      </c>
      <c r="E106" s="10">
        <f>SUM(C106:D106)</f>
        <v>148942</v>
      </c>
      <c r="F106" s="10">
        <v>0</v>
      </c>
      <c r="G106" s="10">
        <v>0</v>
      </c>
      <c r="H106" s="10">
        <f>SUM(E106:G106)</f>
        <v>148942</v>
      </c>
      <c r="K106" s="14"/>
      <c r="L106" s="14"/>
      <c r="M106" s="14"/>
      <c r="N106" s="14"/>
    </row>
    <row r="107" spans="1:39" s="17" customFormat="1" ht="18" customHeight="1" x14ac:dyDescent="0.2">
      <c r="A107" s="110" t="s">
        <v>158</v>
      </c>
      <c r="B107" s="111"/>
      <c r="C107" s="34">
        <f t="shared" ref="C107:H107" si="8">SUM(C104:C106)</f>
        <v>0</v>
      </c>
      <c r="D107" s="15">
        <f t="shared" si="8"/>
        <v>97949600</v>
      </c>
      <c r="E107" s="15">
        <f t="shared" si="8"/>
        <v>97949600</v>
      </c>
      <c r="F107" s="15">
        <f t="shared" si="8"/>
        <v>0</v>
      </c>
      <c r="G107" s="15">
        <f t="shared" si="8"/>
        <v>0</v>
      </c>
      <c r="H107" s="15">
        <f t="shared" si="8"/>
        <v>97949600</v>
      </c>
      <c r="I107" s="2"/>
      <c r="J107" s="16"/>
      <c r="K107" s="14"/>
      <c r="L107" s="14"/>
      <c r="M107" s="14"/>
      <c r="N107" s="14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</row>
    <row r="108" spans="1:39" ht="18" customHeight="1" x14ac:dyDescent="0.2">
      <c r="A108" s="97"/>
      <c r="B108" s="98"/>
      <c r="C108" s="98"/>
      <c r="D108" s="98"/>
      <c r="E108" s="98"/>
      <c r="F108" s="98"/>
      <c r="G108" s="98"/>
      <c r="H108" s="98"/>
      <c r="K108" s="14"/>
      <c r="L108" s="14"/>
      <c r="M108" s="14"/>
      <c r="N108" s="14"/>
    </row>
    <row r="109" spans="1:39" ht="18" customHeight="1" thickBot="1" x14ac:dyDescent="0.25">
      <c r="A109" s="6" t="s">
        <v>159</v>
      </c>
      <c r="B109" s="93" t="s">
        <v>160</v>
      </c>
      <c r="C109" s="93"/>
      <c r="D109" s="94"/>
      <c r="E109" s="94"/>
      <c r="F109" s="94"/>
      <c r="G109" s="94"/>
      <c r="H109" s="94"/>
      <c r="K109" s="14"/>
      <c r="L109" s="14"/>
      <c r="M109" s="14"/>
      <c r="N109" s="14"/>
    </row>
    <row r="110" spans="1:39" ht="26.25" thickTop="1" x14ac:dyDescent="0.2">
      <c r="A110" s="19" t="s">
        <v>0</v>
      </c>
      <c r="B110" s="20" t="s">
        <v>1</v>
      </c>
      <c r="C110" s="20" t="s">
        <v>1379</v>
      </c>
      <c r="D110" s="21" t="s">
        <v>1514</v>
      </c>
      <c r="E110" s="21" t="s">
        <v>1380</v>
      </c>
      <c r="F110" s="21" t="s">
        <v>2</v>
      </c>
      <c r="G110" s="21" t="s">
        <v>3</v>
      </c>
      <c r="H110" s="21" t="s">
        <v>1381</v>
      </c>
    </row>
    <row r="111" spans="1:39" ht="28.9" customHeight="1" x14ac:dyDescent="0.2">
      <c r="A111" s="8" t="s">
        <v>161</v>
      </c>
      <c r="B111" s="9" t="s">
        <v>162</v>
      </c>
      <c r="C111" s="9"/>
      <c r="D111" s="10">
        <v>750000</v>
      </c>
      <c r="E111" s="10">
        <f>SUM(C111:D111)</f>
        <v>750000</v>
      </c>
      <c r="F111" s="10">
        <v>1150000</v>
      </c>
      <c r="G111" s="10">
        <v>900000</v>
      </c>
      <c r="H111" s="10">
        <f t="shared" ref="H111:H123" si="9">SUM(E111:G111)</f>
        <v>2800000</v>
      </c>
      <c r="K111" s="14"/>
      <c r="L111" s="14"/>
      <c r="M111" s="14"/>
      <c r="N111" s="14"/>
    </row>
    <row r="112" spans="1:39" ht="28.5" customHeight="1" x14ac:dyDescent="0.2">
      <c r="A112" s="27">
        <v>1124683</v>
      </c>
      <c r="B112" s="27" t="s">
        <v>1399</v>
      </c>
      <c r="C112" s="24"/>
      <c r="D112" s="83">
        <v>500000</v>
      </c>
      <c r="E112" s="24">
        <f t="shared" ref="E112:E123" si="10">SUM(C112:D112)</f>
        <v>500000</v>
      </c>
      <c r="F112" s="24">
        <v>0</v>
      </c>
      <c r="G112" s="24">
        <v>0</v>
      </c>
      <c r="H112" s="10">
        <f t="shared" si="9"/>
        <v>500000</v>
      </c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</row>
    <row r="113" spans="1:39" ht="28.9" customHeight="1" x14ac:dyDescent="0.2">
      <c r="A113" s="8" t="s">
        <v>163</v>
      </c>
      <c r="B113" s="9" t="s">
        <v>164</v>
      </c>
      <c r="C113" s="9"/>
      <c r="D113" s="10">
        <v>650000</v>
      </c>
      <c r="E113" s="10">
        <f t="shared" si="10"/>
        <v>650000</v>
      </c>
      <c r="F113" s="10">
        <v>0</v>
      </c>
      <c r="G113" s="10">
        <v>0</v>
      </c>
      <c r="H113" s="10">
        <f t="shared" si="9"/>
        <v>650000</v>
      </c>
      <c r="K113" s="14"/>
      <c r="L113" s="14"/>
      <c r="M113" s="14"/>
      <c r="N113" s="14"/>
    </row>
    <row r="114" spans="1:39" ht="28.9" customHeight="1" x14ac:dyDescent="0.2">
      <c r="A114" s="8" t="s">
        <v>165</v>
      </c>
      <c r="B114" s="9" t="s">
        <v>166</v>
      </c>
      <c r="C114" s="9"/>
      <c r="D114" s="10">
        <v>0</v>
      </c>
      <c r="E114" s="10">
        <f t="shared" si="10"/>
        <v>0</v>
      </c>
      <c r="F114" s="10">
        <v>472085</v>
      </c>
      <c r="G114" s="10">
        <v>0</v>
      </c>
      <c r="H114" s="10">
        <f t="shared" si="9"/>
        <v>472085</v>
      </c>
      <c r="K114" s="14"/>
      <c r="L114" s="14"/>
      <c r="M114" s="14"/>
      <c r="N114" s="14"/>
    </row>
    <row r="115" spans="1:39" ht="28.9" customHeight="1" x14ac:dyDescent="0.2">
      <c r="A115" s="8" t="s">
        <v>167</v>
      </c>
      <c r="B115" s="9" t="s">
        <v>168</v>
      </c>
      <c r="C115" s="9"/>
      <c r="D115" s="10">
        <v>5664</v>
      </c>
      <c r="E115" s="10">
        <f t="shared" si="10"/>
        <v>5664</v>
      </c>
      <c r="F115" s="10">
        <v>0</v>
      </c>
      <c r="G115" s="10">
        <v>0</v>
      </c>
      <c r="H115" s="10">
        <f t="shared" si="9"/>
        <v>5664</v>
      </c>
      <c r="K115" s="14"/>
      <c r="L115" s="14"/>
      <c r="M115" s="14"/>
      <c r="N115" s="14"/>
    </row>
    <row r="116" spans="1:39" ht="28.9" customHeight="1" x14ac:dyDescent="0.2">
      <c r="A116" s="8" t="s">
        <v>169</v>
      </c>
      <c r="B116" s="9" t="s">
        <v>170</v>
      </c>
      <c r="C116" s="9"/>
      <c r="D116" s="10">
        <v>0</v>
      </c>
      <c r="E116" s="10">
        <f t="shared" si="10"/>
        <v>0</v>
      </c>
      <c r="F116" s="10">
        <v>5300000</v>
      </c>
      <c r="G116" s="10">
        <v>6300000</v>
      </c>
      <c r="H116" s="10">
        <f t="shared" si="9"/>
        <v>11600000</v>
      </c>
      <c r="K116" s="14"/>
      <c r="L116" s="14"/>
      <c r="M116" s="14"/>
      <c r="N116" s="14"/>
    </row>
    <row r="117" spans="1:39" ht="28.9" customHeight="1" x14ac:dyDescent="0.2">
      <c r="A117" s="8" t="s">
        <v>171</v>
      </c>
      <c r="B117" s="9" t="s">
        <v>172</v>
      </c>
      <c r="C117" s="9"/>
      <c r="D117" s="10">
        <v>1896302</v>
      </c>
      <c r="E117" s="10">
        <f t="shared" si="10"/>
        <v>1896302</v>
      </c>
      <c r="F117" s="10">
        <v>900000</v>
      </c>
      <c r="G117" s="10">
        <v>2300000</v>
      </c>
      <c r="H117" s="10">
        <f t="shared" si="9"/>
        <v>5096302</v>
      </c>
      <c r="K117" s="14"/>
      <c r="L117" s="14"/>
      <c r="M117" s="14"/>
      <c r="N117" s="14"/>
    </row>
    <row r="118" spans="1:39" ht="28.9" customHeight="1" x14ac:dyDescent="0.2">
      <c r="A118" s="8" t="s">
        <v>173</v>
      </c>
      <c r="B118" s="9" t="s">
        <v>174</v>
      </c>
      <c r="C118" s="9"/>
      <c r="D118" s="10">
        <v>0</v>
      </c>
      <c r="E118" s="10">
        <f t="shared" si="10"/>
        <v>0</v>
      </c>
      <c r="F118" s="10">
        <v>200000</v>
      </c>
      <c r="G118" s="10">
        <v>500000</v>
      </c>
      <c r="H118" s="10">
        <f t="shared" si="9"/>
        <v>700000</v>
      </c>
      <c r="K118" s="14"/>
      <c r="L118" s="14"/>
      <c r="M118" s="14"/>
      <c r="N118" s="14"/>
    </row>
    <row r="119" spans="1:39" ht="28.9" customHeight="1" x14ac:dyDescent="0.2">
      <c r="A119" s="8" t="s">
        <v>175</v>
      </c>
      <c r="B119" s="9" t="s">
        <v>176</v>
      </c>
      <c r="C119" s="24"/>
      <c r="D119" s="10">
        <v>1333333</v>
      </c>
      <c r="E119" s="10">
        <f t="shared" si="10"/>
        <v>1333333</v>
      </c>
      <c r="F119" s="10">
        <v>0</v>
      </c>
      <c r="G119" s="10">
        <v>0</v>
      </c>
      <c r="H119" s="10">
        <f t="shared" si="9"/>
        <v>1333333</v>
      </c>
      <c r="K119" s="14"/>
      <c r="L119" s="14"/>
      <c r="M119" s="14"/>
      <c r="N119" s="14"/>
    </row>
    <row r="120" spans="1:39" ht="28.9" customHeight="1" x14ac:dyDescent="0.2">
      <c r="A120" s="8" t="s">
        <v>177</v>
      </c>
      <c r="B120" s="9" t="s">
        <v>178</v>
      </c>
      <c r="C120" s="9"/>
      <c r="D120" s="10">
        <v>803698</v>
      </c>
      <c r="E120" s="10">
        <f t="shared" si="10"/>
        <v>803698</v>
      </c>
      <c r="F120" s="10">
        <v>0</v>
      </c>
      <c r="G120" s="10">
        <v>0</v>
      </c>
      <c r="H120" s="10">
        <f t="shared" si="9"/>
        <v>803698</v>
      </c>
      <c r="K120" s="14"/>
      <c r="L120" s="14"/>
      <c r="M120" s="14"/>
      <c r="N120" s="14"/>
    </row>
    <row r="121" spans="1:39" ht="28.5" customHeight="1" x14ac:dyDescent="0.2">
      <c r="A121" s="27">
        <v>1126425</v>
      </c>
      <c r="B121" s="27" t="s">
        <v>1400</v>
      </c>
      <c r="C121" s="24"/>
      <c r="D121" s="83">
        <v>150000</v>
      </c>
      <c r="E121" s="24">
        <f t="shared" si="10"/>
        <v>150000</v>
      </c>
      <c r="F121" s="24">
        <v>0</v>
      </c>
      <c r="G121" s="24">
        <v>0</v>
      </c>
      <c r="H121" s="10">
        <f t="shared" si="9"/>
        <v>150000</v>
      </c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</row>
    <row r="122" spans="1:39" ht="28.5" customHeight="1" x14ac:dyDescent="0.2">
      <c r="A122" s="27">
        <v>1126426</v>
      </c>
      <c r="B122" s="27" t="s">
        <v>1401</v>
      </c>
      <c r="C122" s="24"/>
      <c r="D122" s="83">
        <v>650000</v>
      </c>
      <c r="E122" s="24">
        <f t="shared" si="10"/>
        <v>650000</v>
      </c>
      <c r="F122" s="24">
        <v>0</v>
      </c>
      <c r="G122" s="24">
        <v>0</v>
      </c>
      <c r="H122" s="10">
        <f t="shared" si="9"/>
        <v>650000</v>
      </c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</row>
    <row r="123" spans="1:39" ht="28.9" customHeight="1" x14ac:dyDescent="0.2">
      <c r="A123" s="8" t="s">
        <v>179</v>
      </c>
      <c r="B123" s="9" t="s">
        <v>180</v>
      </c>
      <c r="C123" s="9"/>
      <c r="D123" s="10">
        <v>0</v>
      </c>
      <c r="E123" s="10">
        <f t="shared" si="10"/>
        <v>0</v>
      </c>
      <c r="F123" s="10">
        <v>410720</v>
      </c>
      <c r="G123" s="10">
        <v>437746</v>
      </c>
      <c r="H123" s="10">
        <f t="shared" si="9"/>
        <v>848466</v>
      </c>
      <c r="K123" s="14"/>
      <c r="L123" s="14"/>
      <c r="M123" s="14"/>
      <c r="N123" s="14"/>
    </row>
    <row r="124" spans="1:39" ht="18" customHeight="1" x14ac:dyDescent="0.2">
      <c r="A124" s="108" t="s">
        <v>181</v>
      </c>
      <c r="B124" s="109"/>
      <c r="C124" s="35">
        <f t="shared" ref="C124:H124" si="11">SUM(C111:C123)</f>
        <v>0</v>
      </c>
      <c r="D124" s="36">
        <f t="shared" si="11"/>
        <v>6738997</v>
      </c>
      <c r="E124" s="36">
        <f t="shared" si="11"/>
        <v>6738997</v>
      </c>
      <c r="F124" s="36">
        <f t="shared" si="11"/>
        <v>8432805</v>
      </c>
      <c r="G124" s="36">
        <f t="shared" si="11"/>
        <v>10437746</v>
      </c>
      <c r="H124" s="36">
        <f t="shared" si="11"/>
        <v>25609548</v>
      </c>
      <c r="K124" s="14"/>
      <c r="L124" s="14"/>
      <c r="M124" s="14"/>
      <c r="N124" s="14"/>
    </row>
    <row r="125" spans="1:39" ht="18" customHeight="1" x14ac:dyDescent="0.2">
      <c r="A125" s="97"/>
      <c r="B125" s="98"/>
      <c r="C125" s="98"/>
      <c r="D125" s="98"/>
      <c r="E125" s="98"/>
      <c r="F125" s="98"/>
      <c r="G125" s="98"/>
      <c r="H125" s="98"/>
      <c r="K125" s="14"/>
      <c r="L125" s="14"/>
      <c r="M125" s="14"/>
      <c r="N125" s="14"/>
    </row>
    <row r="126" spans="1:39" ht="18" customHeight="1" thickBot="1" x14ac:dyDescent="0.25">
      <c r="A126" s="6" t="s">
        <v>182</v>
      </c>
      <c r="B126" s="93" t="s">
        <v>183</v>
      </c>
      <c r="C126" s="93"/>
      <c r="D126" s="94"/>
      <c r="E126" s="94"/>
      <c r="F126" s="94"/>
      <c r="G126" s="94"/>
      <c r="H126" s="94"/>
      <c r="K126" s="14"/>
      <c r="L126" s="14"/>
      <c r="M126" s="14"/>
      <c r="N126" s="14"/>
    </row>
    <row r="127" spans="1:39" ht="26.25" thickTop="1" x14ac:dyDescent="0.2">
      <c r="A127" s="19" t="s">
        <v>0</v>
      </c>
      <c r="B127" s="20" t="s">
        <v>1</v>
      </c>
      <c r="C127" s="20" t="s">
        <v>1379</v>
      </c>
      <c r="D127" s="21" t="s">
        <v>1514</v>
      </c>
      <c r="E127" s="21" t="s">
        <v>1396</v>
      </c>
      <c r="F127" s="21" t="s">
        <v>2</v>
      </c>
      <c r="G127" s="21" t="s">
        <v>3</v>
      </c>
      <c r="H127" s="21" t="s">
        <v>4</v>
      </c>
    </row>
    <row r="128" spans="1:39" ht="28.9" customHeight="1" x14ac:dyDescent="0.2">
      <c r="A128" s="8" t="s">
        <v>184</v>
      </c>
      <c r="B128" s="9" t="s">
        <v>185</v>
      </c>
      <c r="C128" s="9"/>
      <c r="D128" s="10">
        <v>19645</v>
      </c>
      <c r="E128" s="10">
        <f>SUM(C128:D128)</f>
        <v>19645</v>
      </c>
      <c r="F128" s="10">
        <v>0</v>
      </c>
      <c r="G128" s="10">
        <v>0</v>
      </c>
      <c r="H128" s="10">
        <f t="shared" ref="H128:H159" si="12">SUM(E128:G128)</f>
        <v>19645</v>
      </c>
      <c r="K128" s="14"/>
      <c r="L128" s="14"/>
      <c r="M128" s="14"/>
      <c r="N128" s="14"/>
    </row>
    <row r="129" spans="1:14" ht="28.9" customHeight="1" x14ac:dyDescent="0.2">
      <c r="A129" s="8" t="s">
        <v>186</v>
      </c>
      <c r="B129" s="9" t="s">
        <v>187</v>
      </c>
      <c r="C129" s="9"/>
      <c r="D129" s="10">
        <v>1720</v>
      </c>
      <c r="E129" s="10">
        <f t="shared" ref="E129:E192" si="13">SUM(C129:D129)</f>
        <v>1720</v>
      </c>
      <c r="F129" s="10">
        <v>0</v>
      </c>
      <c r="G129" s="10">
        <v>0</v>
      </c>
      <c r="H129" s="10">
        <f t="shared" si="12"/>
        <v>1720</v>
      </c>
      <c r="K129" s="14"/>
      <c r="L129" s="14"/>
      <c r="M129" s="14"/>
      <c r="N129" s="14"/>
    </row>
    <row r="130" spans="1:14" ht="28.9" customHeight="1" x14ac:dyDescent="0.2">
      <c r="A130" s="8" t="s">
        <v>188</v>
      </c>
      <c r="B130" s="9" t="s">
        <v>189</v>
      </c>
      <c r="C130" s="9"/>
      <c r="D130" s="10">
        <v>12446</v>
      </c>
      <c r="E130" s="10">
        <f t="shared" si="13"/>
        <v>12446</v>
      </c>
      <c r="F130" s="10">
        <v>0</v>
      </c>
      <c r="G130" s="10">
        <v>0</v>
      </c>
      <c r="H130" s="10">
        <f t="shared" si="12"/>
        <v>12446</v>
      </c>
      <c r="K130" s="14"/>
      <c r="L130" s="14"/>
      <c r="M130" s="14"/>
      <c r="N130" s="14"/>
    </row>
    <row r="131" spans="1:14" ht="28.9" customHeight="1" x14ac:dyDescent="0.2">
      <c r="A131" s="8" t="s">
        <v>190</v>
      </c>
      <c r="B131" s="9" t="s">
        <v>191</v>
      </c>
      <c r="C131" s="9"/>
      <c r="D131" s="10">
        <v>-323105</v>
      </c>
      <c r="E131" s="10">
        <f t="shared" si="13"/>
        <v>-323105</v>
      </c>
      <c r="F131" s="10">
        <v>0</v>
      </c>
      <c r="G131" s="10">
        <v>0</v>
      </c>
      <c r="H131" s="10">
        <f t="shared" si="12"/>
        <v>-323105</v>
      </c>
      <c r="K131" s="14"/>
      <c r="L131" s="14"/>
      <c r="M131" s="14"/>
      <c r="N131" s="14"/>
    </row>
    <row r="132" spans="1:14" ht="28.9" customHeight="1" x14ac:dyDescent="0.2">
      <c r="A132" s="8" t="s">
        <v>192</v>
      </c>
      <c r="B132" s="9" t="s">
        <v>193</v>
      </c>
      <c r="C132" s="9"/>
      <c r="D132" s="10">
        <v>16996</v>
      </c>
      <c r="E132" s="10">
        <f t="shared" si="13"/>
        <v>16996</v>
      </c>
      <c r="F132" s="10">
        <v>0</v>
      </c>
      <c r="G132" s="10">
        <v>0</v>
      </c>
      <c r="H132" s="10">
        <f t="shared" si="12"/>
        <v>16996</v>
      </c>
      <c r="K132" s="14"/>
      <c r="L132" s="14"/>
      <c r="M132" s="14"/>
      <c r="N132" s="14"/>
    </row>
    <row r="133" spans="1:14" ht="28.9" customHeight="1" x14ac:dyDescent="0.2">
      <c r="A133" s="8" t="s">
        <v>194</v>
      </c>
      <c r="B133" s="9" t="s">
        <v>195</v>
      </c>
      <c r="C133" s="9"/>
      <c r="D133" s="10">
        <v>1108</v>
      </c>
      <c r="E133" s="10">
        <f t="shared" si="13"/>
        <v>1108</v>
      </c>
      <c r="F133" s="10">
        <v>0</v>
      </c>
      <c r="G133" s="10">
        <v>0</v>
      </c>
      <c r="H133" s="10">
        <f t="shared" si="12"/>
        <v>1108</v>
      </c>
      <c r="K133" s="14"/>
      <c r="L133" s="14"/>
      <c r="M133" s="14"/>
      <c r="N133" s="14"/>
    </row>
    <row r="134" spans="1:14" ht="28.9" customHeight="1" x14ac:dyDescent="0.2">
      <c r="A134" s="8" t="s">
        <v>196</v>
      </c>
      <c r="B134" s="9" t="s">
        <v>197</v>
      </c>
      <c r="C134" s="9"/>
      <c r="D134" s="10">
        <v>1670</v>
      </c>
      <c r="E134" s="10">
        <f t="shared" si="13"/>
        <v>1670</v>
      </c>
      <c r="F134" s="10">
        <v>0</v>
      </c>
      <c r="G134" s="10">
        <v>0</v>
      </c>
      <c r="H134" s="10">
        <f t="shared" si="12"/>
        <v>1670</v>
      </c>
      <c r="K134" s="14"/>
      <c r="L134" s="14"/>
      <c r="M134" s="14"/>
      <c r="N134" s="14"/>
    </row>
    <row r="135" spans="1:14" ht="28.9" customHeight="1" x14ac:dyDescent="0.2">
      <c r="A135" s="8" t="s">
        <v>198</v>
      </c>
      <c r="B135" s="9" t="s">
        <v>199</v>
      </c>
      <c r="C135" s="9"/>
      <c r="D135" s="10">
        <v>171</v>
      </c>
      <c r="E135" s="10">
        <f t="shared" si="13"/>
        <v>171</v>
      </c>
      <c r="F135" s="10">
        <v>0</v>
      </c>
      <c r="G135" s="10">
        <v>0</v>
      </c>
      <c r="H135" s="10">
        <f t="shared" si="12"/>
        <v>171</v>
      </c>
      <c r="K135" s="14"/>
      <c r="L135" s="14"/>
      <c r="M135" s="14"/>
      <c r="N135" s="14"/>
    </row>
    <row r="136" spans="1:14" ht="28.9" customHeight="1" x14ac:dyDescent="0.2">
      <c r="A136" s="8" t="s">
        <v>200</v>
      </c>
      <c r="B136" s="9" t="s">
        <v>201</v>
      </c>
      <c r="C136" s="9"/>
      <c r="D136" s="10">
        <v>-194426</v>
      </c>
      <c r="E136" s="10">
        <f t="shared" si="13"/>
        <v>-194426</v>
      </c>
      <c r="F136" s="10">
        <v>0</v>
      </c>
      <c r="G136" s="10">
        <v>0</v>
      </c>
      <c r="H136" s="10">
        <f t="shared" si="12"/>
        <v>-194426</v>
      </c>
      <c r="K136" s="14"/>
      <c r="L136" s="14"/>
      <c r="M136" s="14"/>
      <c r="N136" s="14"/>
    </row>
    <row r="137" spans="1:14" ht="28.9" customHeight="1" x14ac:dyDescent="0.2">
      <c r="A137" s="8" t="s">
        <v>202</v>
      </c>
      <c r="B137" s="9" t="s">
        <v>203</v>
      </c>
      <c r="C137" s="9"/>
      <c r="D137" s="10">
        <v>18888</v>
      </c>
      <c r="E137" s="10">
        <f t="shared" si="13"/>
        <v>18888</v>
      </c>
      <c r="F137" s="10">
        <v>0</v>
      </c>
      <c r="G137" s="10">
        <v>0</v>
      </c>
      <c r="H137" s="10">
        <f t="shared" si="12"/>
        <v>18888</v>
      </c>
      <c r="K137" s="14"/>
      <c r="L137" s="14"/>
      <c r="M137" s="14"/>
      <c r="N137" s="14"/>
    </row>
    <row r="138" spans="1:14" ht="28.9" customHeight="1" x14ac:dyDescent="0.2">
      <c r="A138" s="8" t="s">
        <v>204</v>
      </c>
      <c r="B138" s="9" t="s">
        <v>205</v>
      </c>
      <c r="C138" s="9"/>
      <c r="D138" s="10">
        <v>-181648</v>
      </c>
      <c r="E138" s="10">
        <f t="shared" si="13"/>
        <v>-181648</v>
      </c>
      <c r="F138" s="10">
        <v>0</v>
      </c>
      <c r="G138" s="10">
        <v>0</v>
      </c>
      <c r="H138" s="10">
        <f t="shared" si="12"/>
        <v>-181648</v>
      </c>
      <c r="K138" s="14"/>
      <c r="L138" s="14"/>
      <c r="M138" s="14"/>
      <c r="N138" s="14"/>
    </row>
    <row r="139" spans="1:14" ht="28.9" customHeight="1" x14ac:dyDescent="0.2">
      <c r="A139" s="8" t="s">
        <v>206</v>
      </c>
      <c r="B139" s="9" t="s">
        <v>207</v>
      </c>
      <c r="C139" s="9"/>
      <c r="D139" s="10">
        <v>745</v>
      </c>
      <c r="E139" s="10">
        <f t="shared" si="13"/>
        <v>745</v>
      </c>
      <c r="F139" s="10">
        <v>0</v>
      </c>
      <c r="G139" s="10">
        <v>0</v>
      </c>
      <c r="H139" s="10">
        <f t="shared" si="12"/>
        <v>745</v>
      </c>
      <c r="K139" s="14"/>
      <c r="L139" s="14"/>
      <c r="M139" s="14"/>
      <c r="N139" s="14"/>
    </row>
    <row r="140" spans="1:14" ht="28.9" customHeight="1" x14ac:dyDescent="0.2">
      <c r="A140" s="8" t="s">
        <v>208</v>
      </c>
      <c r="B140" s="9" t="s">
        <v>209</v>
      </c>
      <c r="C140" s="9"/>
      <c r="D140" s="10">
        <v>-316</v>
      </c>
      <c r="E140" s="10">
        <f t="shared" si="13"/>
        <v>-316</v>
      </c>
      <c r="F140" s="10">
        <v>0</v>
      </c>
      <c r="G140" s="10">
        <v>0</v>
      </c>
      <c r="H140" s="10">
        <f t="shared" si="12"/>
        <v>-316</v>
      </c>
      <c r="K140" s="14"/>
      <c r="L140" s="14"/>
      <c r="M140" s="14"/>
      <c r="N140" s="14"/>
    </row>
    <row r="141" spans="1:14" ht="28.9" customHeight="1" x14ac:dyDescent="0.2">
      <c r="A141" s="8" t="s">
        <v>210</v>
      </c>
      <c r="B141" s="9" t="s">
        <v>211</v>
      </c>
      <c r="C141" s="9"/>
      <c r="D141" s="10">
        <v>-210927</v>
      </c>
      <c r="E141" s="10">
        <f t="shared" si="13"/>
        <v>-210927</v>
      </c>
      <c r="F141" s="10">
        <v>0</v>
      </c>
      <c r="G141" s="10">
        <v>0</v>
      </c>
      <c r="H141" s="10">
        <f t="shared" si="12"/>
        <v>-210927</v>
      </c>
      <c r="K141" s="14"/>
      <c r="L141" s="14"/>
      <c r="M141" s="14"/>
      <c r="N141" s="14"/>
    </row>
    <row r="142" spans="1:14" ht="28.9" customHeight="1" x14ac:dyDescent="0.2">
      <c r="A142" s="8" t="s">
        <v>212</v>
      </c>
      <c r="B142" s="9" t="s">
        <v>213</v>
      </c>
      <c r="C142" s="9"/>
      <c r="D142" s="10">
        <v>-46249</v>
      </c>
      <c r="E142" s="10">
        <f t="shared" si="13"/>
        <v>-46249</v>
      </c>
      <c r="F142" s="10">
        <v>0</v>
      </c>
      <c r="G142" s="10">
        <v>0</v>
      </c>
      <c r="H142" s="10">
        <f t="shared" si="12"/>
        <v>-46249</v>
      </c>
      <c r="K142" s="14"/>
      <c r="L142" s="14"/>
      <c r="M142" s="14"/>
      <c r="N142" s="14"/>
    </row>
    <row r="143" spans="1:14" ht="28.9" customHeight="1" x14ac:dyDescent="0.2">
      <c r="A143" s="8" t="s">
        <v>214</v>
      </c>
      <c r="B143" s="9" t="s">
        <v>215</v>
      </c>
      <c r="C143" s="9"/>
      <c r="D143" s="10">
        <v>394</v>
      </c>
      <c r="E143" s="10">
        <f t="shared" si="13"/>
        <v>394</v>
      </c>
      <c r="F143" s="10">
        <v>0</v>
      </c>
      <c r="G143" s="10">
        <v>0</v>
      </c>
      <c r="H143" s="10">
        <f t="shared" si="12"/>
        <v>394</v>
      </c>
      <c r="K143" s="14"/>
      <c r="L143" s="14"/>
      <c r="M143" s="14"/>
      <c r="N143" s="14"/>
    </row>
    <row r="144" spans="1:14" ht="28.9" customHeight="1" x14ac:dyDescent="0.2">
      <c r="A144" s="8" t="s">
        <v>216</v>
      </c>
      <c r="B144" s="9" t="s">
        <v>217</v>
      </c>
      <c r="C144" s="9"/>
      <c r="D144" s="10">
        <v>-43131</v>
      </c>
      <c r="E144" s="10">
        <f t="shared" si="13"/>
        <v>-43131</v>
      </c>
      <c r="F144" s="10">
        <v>0</v>
      </c>
      <c r="G144" s="10">
        <v>0</v>
      </c>
      <c r="H144" s="10">
        <f t="shared" si="12"/>
        <v>-43131</v>
      </c>
      <c r="K144" s="14"/>
      <c r="L144" s="14"/>
      <c r="M144" s="14"/>
      <c r="N144" s="14"/>
    </row>
    <row r="145" spans="1:14" ht="28.9" customHeight="1" x14ac:dyDescent="0.2">
      <c r="A145" s="8" t="s">
        <v>218</v>
      </c>
      <c r="B145" s="9" t="s">
        <v>219</v>
      </c>
      <c r="C145" s="9"/>
      <c r="D145" s="10">
        <v>-697708</v>
      </c>
      <c r="E145" s="10">
        <f t="shared" si="13"/>
        <v>-697708</v>
      </c>
      <c r="F145" s="10">
        <v>0</v>
      </c>
      <c r="G145" s="10">
        <v>0</v>
      </c>
      <c r="H145" s="10">
        <f t="shared" si="12"/>
        <v>-697708</v>
      </c>
      <c r="K145" s="14"/>
      <c r="L145" s="14"/>
      <c r="M145" s="14"/>
      <c r="N145" s="14"/>
    </row>
    <row r="146" spans="1:14" ht="28.9" customHeight="1" x14ac:dyDescent="0.2">
      <c r="A146" s="8" t="s">
        <v>220</v>
      </c>
      <c r="B146" s="9" t="s">
        <v>221</v>
      </c>
      <c r="C146" s="9"/>
      <c r="D146" s="10">
        <v>1499950</v>
      </c>
      <c r="E146" s="10">
        <f t="shared" si="13"/>
        <v>1499950</v>
      </c>
      <c r="F146" s="10">
        <v>0</v>
      </c>
      <c r="G146" s="10">
        <v>0</v>
      </c>
      <c r="H146" s="10">
        <f t="shared" si="12"/>
        <v>1499950</v>
      </c>
      <c r="K146" s="14"/>
      <c r="L146" s="14"/>
      <c r="M146" s="14"/>
      <c r="N146" s="14"/>
    </row>
    <row r="147" spans="1:14" ht="28.9" customHeight="1" x14ac:dyDescent="0.2">
      <c r="A147" s="8" t="s">
        <v>222</v>
      </c>
      <c r="B147" s="9" t="s">
        <v>223</v>
      </c>
      <c r="C147" s="9"/>
      <c r="D147" s="10">
        <v>-123611</v>
      </c>
      <c r="E147" s="10">
        <f t="shared" si="13"/>
        <v>-123611</v>
      </c>
      <c r="F147" s="10">
        <v>0</v>
      </c>
      <c r="G147" s="10">
        <v>0</v>
      </c>
      <c r="H147" s="10">
        <f t="shared" si="12"/>
        <v>-123611</v>
      </c>
      <c r="K147" s="14"/>
      <c r="L147" s="14"/>
      <c r="M147" s="14"/>
      <c r="N147" s="14"/>
    </row>
    <row r="148" spans="1:14" ht="38.25" x14ac:dyDescent="0.2">
      <c r="A148" s="8" t="s">
        <v>224</v>
      </c>
      <c r="B148" s="9" t="s">
        <v>225</v>
      </c>
      <c r="C148" s="9"/>
      <c r="D148" s="10">
        <v>600000</v>
      </c>
      <c r="E148" s="10">
        <f t="shared" si="13"/>
        <v>600000</v>
      </c>
      <c r="F148" s="10">
        <v>600000</v>
      </c>
      <c r="G148" s="10">
        <v>600000</v>
      </c>
      <c r="H148" s="10">
        <f t="shared" si="12"/>
        <v>1800000</v>
      </c>
      <c r="K148" s="14"/>
      <c r="L148" s="14"/>
      <c r="M148" s="14"/>
      <c r="N148" s="14"/>
    </row>
    <row r="149" spans="1:14" ht="28.9" customHeight="1" x14ac:dyDescent="0.2">
      <c r="A149" s="8" t="s">
        <v>226</v>
      </c>
      <c r="B149" s="9" t="s">
        <v>227</v>
      </c>
      <c r="C149" s="9"/>
      <c r="D149" s="10">
        <v>-266</v>
      </c>
      <c r="E149" s="10">
        <f t="shared" si="13"/>
        <v>-266</v>
      </c>
      <c r="F149" s="10">
        <v>0</v>
      </c>
      <c r="G149" s="10">
        <v>0</v>
      </c>
      <c r="H149" s="10">
        <f t="shared" si="12"/>
        <v>-266</v>
      </c>
      <c r="K149" s="14"/>
      <c r="L149" s="14"/>
      <c r="M149" s="14"/>
      <c r="N149" s="14"/>
    </row>
    <row r="150" spans="1:14" ht="28.9" customHeight="1" x14ac:dyDescent="0.2">
      <c r="A150" s="8" t="s">
        <v>228</v>
      </c>
      <c r="B150" s="9" t="s">
        <v>229</v>
      </c>
      <c r="C150" s="9"/>
      <c r="D150" s="10">
        <v>7867</v>
      </c>
      <c r="E150" s="10">
        <f t="shared" si="13"/>
        <v>7867</v>
      </c>
      <c r="F150" s="10">
        <v>0</v>
      </c>
      <c r="G150" s="10">
        <v>0</v>
      </c>
      <c r="H150" s="10">
        <f t="shared" si="12"/>
        <v>7867</v>
      </c>
      <c r="K150" s="14"/>
      <c r="L150" s="14"/>
      <c r="M150" s="14"/>
      <c r="N150" s="14"/>
    </row>
    <row r="151" spans="1:14" ht="28.9" customHeight="1" x14ac:dyDescent="0.2">
      <c r="A151" s="8" t="s">
        <v>230</v>
      </c>
      <c r="B151" s="9" t="s">
        <v>231</v>
      </c>
      <c r="C151" s="9"/>
      <c r="D151" s="10">
        <v>18031</v>
      </c>
      <c r="E151" s="10">
        <f t="shared" si="13"/>
        <v>18031</v>
      </c>
      <c r="F151" s="10">
        <v>0</v>
      </c>
      <c r="G151" s="10">
        <v>0</v>
      </c>
      <c r="H151" s="10">
        <f t="shared" si="12"/>
        <v>18031</v>
      </c>
      <c r="K151" s="14"/>
      <c r="L151" s="14"/>
      <c r="M151" s="14"/>
      <c r="N151" s="14"/>
    </row>
    <row r="152" spans="1:14" ht="28.9" customHeight="1" x14ac:dyDescent="0.2">
      <c r="A152" s="8" t="s">
        <v>232</v>
      </c>
      <c r="B152" s="9" t="s">
        <v>233</v>
      </c>
      <c r="C152" s="9"/>
      <c r="D152" s="10">
        <v>-208813</v>
      </c>
      <c r="E152" s="10">
        <f t="shared" si="13"/>
        <v>-208813</v>
      </c>
      <c r="F152" s="10">
        <v>0</v>
      </c>
      <c r="G152" s="10">
        <v>0</v>
      </c>
      <c r="H152" s="10">
        <f t="shared" si="12"/>
        <v>-208813</v>
      </c>
      <c r="K152" s="14"/>
      <c r="L152" s="14"/>
      <c r="M152" s="14"/>
      <c r="N152" s="14"/>
    </row>
    <row r="153" spans="1:14" ht="28.9" customHeight="1" x14ac:dyDescent="0.2">
      <c r="A153" s="8" t="s">
        <v>234</v>
      </c>
      <c r="B153" s="9" t="s">
        <v>235</v>
      </c>
      <c r="C153" s="9"/>
      <c r="D153" s="10">
        <v>-49424</v>
      </c>
      <c r="E153" s="10">
        <f t="shared" si="13"/>
        <v>-49424</v>
      </c>
      <c r="F153" s="10">
        <v>0</v>
      </c>
      <c r="G153" s="10">
        <v>0</v>
      </c>
      <c r="H153" s="10">
        <f t="shared" si="12"/>
        <v>-49424</v>
      </c>
      <c r="K153" s="14"/>
      <c r="L153" s="14"/>
      <c r="M153" s="14"/>
      <c r="N153" s="14"/>
    </row>
    <row r="154" spans="1:14" ht="28.9" customHeight="1" x14ac:dyDescent="0.2">
      <c r="A154" s="8" t="s">
        <v>236</v>
      </c>
      <c r="B154" s="9" t="s">
        <v>237</v>
      </c>
      <c r="C154" s="9"/>
      <c r="D154" s="10">
        <v>513</v>
      </c>
      <c r="E154" s="10">
        <f t="shared" si="13"/>
        <v>513</v>
      </c>
      <c r="F154" s="10">
        <v>0</v>
      </c>
      <c r="G154" s="10">
        <v>0</v>
      </c>
      <c r="H154" s="10">
        <f t="shared" si="12"/>
        <v>513</v>
      </c>
      <c r="K154" s="14"/>
      <c r="L154" s="14"/>
      <c r="M154" s="14"/>
      <c r="N154" s="14"/>
    </row>
    <row r="155" spans="1:14" ht="28.9" customHeight="1" x14ac:dyDescent="0.2">
      <c r="A155" s="8" t="s">
        <v>238</v>
      </c>
      <c r="B155" s="9" t="s">
        <v>239</v>
      </c>
      <c r="C155" s="9"/>
      <c r="D155" s="10">
        <v>26</v>
      </c>
      <c r="E155" s="10">
        <f t="shared" si="13"/>
        <v>26</v>
      </c>
      <c r="F155" s="10">
        <v>0</v>
      </c>
      <c r="G155" s="10">
        <v>0</v>
      </c>
      <c r="H155" s="10">
        <f t="shared" si="12"/>
        <v>26</v>
      </c>
      <c r="K155" s="14"/>
      <c r="L155" s="14"/>
      <c r="M155" s="14"/>
      <c r="N155" s="14"/>
    </row>
    <row r="156" spans="1:14" ht="28.9" customHeight="1" x14ac:dyDescent="0.2">
      <c r="A156" s="8" t="s">
        <v>240</v>
      </c>
      <c r="B156" s="9" t="s">
        <v>241</v>
      </c>
      <c r="C156" s="9"/>
      <c r="D156" s="10">
        <v>-692</v>
      </c>
      <c r="E156" s="10">
        <f t="shared" si="13"/>
        <v>-692</v>
      </c>
      <c r="F156" s="10">
        <v>0</v>
      </c>
      <c r="G156" s="10">
        <v>0</v>
      </c>
      <c r="H156" s="10">
        <f t="shared" si="12"/>
        <v>-692</v>
      </c>
      <c r="K156" s="14"/>
      <c r="L156" s="14"/>
      <c r="M156" s="14"/>
      <c r="N156" s="14"/>
    </row>
    <row r="157" spans="1:14" ht="28.9" customHeight="1" x14ac:dyDescent="0.2">
      <c r="A157" s="8" t="s">
        <v>242</v>
      </c>
      <c r="B157" s="9" t="s">
        <v>243</v>
      </c>
      <c r="C157" s="9"/>
      <c r="D157" s="10">
        <v>41500</v>
      </c>
      <c r="E157" s="10">
        <f t="shared" si="13"/>
        <v>41500</v>
      </c>
      <c r="F157" s="10">
        <v>0</v>
      </c>
      <c r="G157" s="10">
        <v>0</v>
      </c>
      <c r="H157" s="10">
        <f t="shared" si="12"/>
        <v>41500</v>
      </c>
      <c r="K157" s="14"/>
      <c r="L157" s="14"/>
      <c r="M157" s="14"/>
      <c r="N157" s="14"/>
    </row>
    <row r="158" spans="1:14" ht="28.9" customHeight="1" x14ac:dyDescent="0.2">
      <c r="A158" s="8" t="s">
        <v>244</v>
      </c>
      <c r="B158" s="9" t="s">
        <v>245</v>
      </c>
      <c r="C158" s="9"/>
      <c r="D158" s="10">
        <v>182836</v>
      </c>
      <c r="E158" s="10">
        <f t="shared" si="13"/>
        <v>182836</v>
      </c>
      <c r="F158" s="10">
        <v>0</v>
      </c>
      <c r="G158" s="10">
        <v>0</v>
      </c>
      <c r="H158" s="10">
        <f t="shared" si="12"/>
        <v>182836</v>
      </c>
      <c r="K158" s="14"/>
      <c r="L158" s="14"/>
      <c r="M158" s="14"/>
      <c r="N158" s="14"/>
    </row>
    <row r="159" spans="1:14" ht="28.9" customHeight="1" x14ac:dyDescent="0.2">
      <c r="A159" s="8" t="s">
        <v>246</v>
      </c>
      <c r="B159" s="9" t="s">
        <v>247</v>
      </c>
      <c r="C159" s="9"/>
      <c r="D159" s="10">
        <v>2049</v>
      </c>
      <c r="E159" s="10">
        <f t="shared" si="13"/>
        <v>2049</v>
      </c>
      <c r="F159" s="10">
        <v>0</v>
      </c>
      <c r="G159" s="10">
        <v>0</v>
      </c>
      <c r="H159" s="10">
        <f t="shared" si="12"/>
        <v>2049</v>
      </c>
      <c r="K159" s="14"/>
      <c r="L159" s="14"/>
      <c r="M159" s="14"/>
      <c r="N159" s="14"/>
    </row>
    <row r="160" spans="1:14" ht="28.9" customHeight="1" x14ac:dyDescent="0.2">
      <c r="A160" s="8" t="s">
        <v>248</v>
      </c>
      <c r="B160" s="9" t="s">
        <v>249</v>
      </c>
      <c r="C160" s="9"/>
      <c r="D160" s="10">
        <v>-11</v>
      </c>
      <c r="E160" s="10">
        <f t="shared" si="13"/>
        <v>-11</v>
      </c>
      <c r="F160" s="10">
        <v>0</v>
      </c>
      <c r="G160" s="10">
        <v>0</v>
      </c>
      <c r="H160" s="10">
        <f t="shared" ref="H160:H191" si="14">SUM(E160:G160)</f>
        <v>-11</v>
      </c>
      <c r="K160" s="14"/>
      <c r="L160" s="14"/>
      <c r="M160" s="14"/>
      <c r="N160" s="14"/>
    </row>
    <row r="161" spans="1:14" ht="28.9" customHeight="1" x14ac:dyDescent="0.2">
      <c r="A161" s="8" t="s">
        <v>250</v>
      </c>
      <c r="B161" s="9" t="s">
        <v>251</v>
      </c>
      <c r="C161" s="9"/>
      <c r="D161" s="10">
        <v>12969</v>
      </c>
      <c r="E161" s="10">
        <f t="shared" si="13"/>
        <v>12969</v>
      </c>
      <c r="F161" s="10">
        <v>12000</v>
      </c>
      <c r="G161" s="10">
        <v>12000</v>
      </c>
      <c r="H161" s="10">
        <f t="shared" si="14"/>
        <v>36969</v>
      </c>
      <c r="K161" s="14"/>
      <c r="L161" s="14"/>
      <c r="M161" s="14"/>
      <c r="N161" s="14"/>
    </row>
    <row r="162" spans="1:14" ht="28.9" customHeight="1" x14ac:dyDescent="0.2">
      <c r="A162" s="8" t="s">
        <v>252</v>
      </c>
      <c r="B162" s="9" t="s">
        <v>253</v>
      </c>
      <c r="C162" s="9"/>
      <c r="D162" s="10">
        <v>563</v>
      </c>
      <c r="E162" s="10">
        <f t="shared" si="13"/>
        <v>563</v>
      </c>
      <c r="F162" s="10">
        <v>0</v>
      </c>
      <c r="G162" s="10">
        <v>0</v>
      </c>
      <c r="H162" s="10">
        <f t="shared" si="14"/>
        <v>563</v>
      </c>
      <c r="K162" s="14"/>
      <c r="L162" s="14"/>
      <c r="M162" s="14"/>
      <c r="N162" s="14"/>
    </row>
    <row r="163" spans="1:14" ht="28.9" customHeight="1" x14ac:dyDescent="0.2">
      <c r="A163" s="8" t="s">
        <v>254</v>
      </c>
      <c r="B163" s="9" t="s">
        <v>255</v>
      </c>
      <c r="C163" s="9"/>
      <c r="D163" s="10">
        <v>162</v>
      </c>
      <c r="E163" s="10">
        <f t="shared" si="13"/>
        <v>162</v>
      </c>
      <c r="F163" s="10">
        <v>0</v>
      </c>
      <c r="G163" s="10">
        <v>0</v>
      </c>
      <c r="H163" s="10">
        <f t="shared" si="14"/>
        <v>162</v>
      </c>
      <c r="K163" s="14"/>
      <c r="L163" s="14"/>
      <c r="M163" s="14"/>
      <c r="N163" s="14"/>
    </row>
    <row r="164" spans="1:14" ht="28.9" customHeight="1" x14ac:dyDescent="0.2">
      <c r="A164" s="8" t="s">
        <v>256</v>
      </c>
      <c r="B164" s="9" t="s">
        <v>257</v>
      </c>
      <c r="C164" s="9"/>
      <c r="D164" s="10">
        <v>-1199</v>
      </c>
      <c r="E164" s="10">
        <f t="shared" si="13"/>
        <v>-1199</v>
      </c>
      <c r="F164" s="10">
        <v>0</v>
      </c>
      <c r="G164" s="10">
        <v>0</v>
      </c>
      <c r="H164" s="10">
        <f t="shared" si="14"/>
        <v>-1199</v>
      </c>
      <c r="K164" s="14"/>
      <c r="L164" s="14"/>
      <c r="M164" s="14"/>
      <c r="N164" s="14"/>
    </row>
    <row r="165" spans="1:14" ht="28.9" customHeight="1" x14ac:dyDescent="0.2">
      <c r="A165" s="8" t="s">
        <v>258</v>
      </c>
      <c r="B165" s="9" t="s">
        <v>259</v>
      </c>
      <c r="C165" s="9"/>
      <c r="D165" s="10">
        <v>2013</v>
      </c>
      <c r="E165" s="10">
        <f t="shared" si="13"/>
        <v>2013</v>
      </c>
      <c r="F165" s="10">
        <v>0</v>
      </c>
      <c r="G165" s="10">
        <v>0</v>
      </c>
      <c r="H165" s="10">
        <f t="shared" si="14"/>
        <v>2013</v>
      </c>
      <c r="K165" s="14"/>
      <c r="L165" s="14"/>
      <c r="M165" s="14"/>
      <c r="N165" s="14"/>
    </row>
    <row r="166" spans="1:14" ht="28.9" customHeight="1" x14ac:dyDescent="0.2">
      <c r="A166" s="8" t="s">
        <v>260</v>
      </c>
      <c r="B166" s="9" t="s">
        <v>261</v>
      </c>
      <c r="C166" s="9"/>
      <c r="D166" s="10">
        <v>6185</v>
      </c>
      <c r="E166" s="10">
        <f t="shared" si="13"/>
        <v>6185</v>
      </c>
      <c r="F166" s="10">
        <v>0</v>
      </c>
      <c r="G166" s="10">
        <v>0</v>
      </c>
      <c r="H166" s="10">
        <f t="shared" si="14"/>
        <v>6185</v>
      </c>
      <c r="K166" s="14"/>
      <c r="L166" s="14"/>
      <c r="M166" s="14"/>
      <c r="N166" s="14"/>
    </row>
    <row r="167" spans="1:14" ht="28.9" customHeight="1" x14ac:dyDescent="0.2">
      <c r="A167" s="8" t="s">
        <v>262</v>
      </c>
      <c r="B167" s="9" t="s">
        <v>263</v>
      </c>
      <c r="C167" s="9"/>
      <c r="D167" s="10">
        <v>386</v>
      </c>
      <c r="E167" s="10">
        <f t="shared" si="13"/>
        <v>386</v>
      </c>
      <c r="F167" s="10">
        <v>0</v>
      </c>
      <c r="G167" s="10">
        <v>0</v>
      </c>
      <c r="H167" s="10">
        <f t="shared" si="14"/>
        <v>386</v>
      </c>
      <c r="K167" s="14"/>
      <c r="L167" s="14"/>
      <c r="M167" s="14"/>
      <c r="N167" s="14"/>
    </row>
    <row r="168" spans="1:14" ht="28.9" customHeight="1" x14ac:dyDescent="0.2">
      <c r="A168" s="8" t="s">
        <v>264</v>
      </c>
      <c r="B168" s="9" t="s">
        <v>265</v>
      </c>
      <c r="C168" s="9"/>
      <c r="D168" s="10">
        <v>24822</v>
      </c>
      <c r="E168" s="10">
        <f t="shared" si="13"/>
        <v>24822</v>
      </c>
      <c r="F168" s="10">
        <v>0</v>
      </c>
      <c r="G168" s="10">
        <v>0</v>
      </c>
      <c r="H168" s="10">
        <f t="shared" si="14"/>
        <v>24822</v>
      </c>
      <c r="K168" s="14"/>
      <c r="L168" s="14"/>
      <c r="M168" s="14"/>
      <c r="N168" s="14"/>
    </row>
    <row r="169" spans="1:14" ht="28.9" customHeight="1" x14ac:dyDescent="0.2">
      <c r="A169" s="8" t="s">
        <v>266</v>
      </c>
      <c r="B169" s="9" t="s">
        <v>267</v>
      </c>
      <c r="C169" s="9"/>
      <c r="D169" s="10">
        <v>158028</v>
      </c>
      <c r="E169" s="10">
        <f t="shared" si="13"/>
        <v>158028</v>
      </c>
      <c r="F169" s="10">
        <v>164660</v>
      </c>
      <c r="G169" s="10">
        <v>150000</v>
      </c>
      <c r="H169" s="10">
        <f t="shared" si="14"/>
        <v>472688</v>
      </c>
      <c r="K169" s="14"/>
      <c r="L169" s="14"/>
      <c r="M169" s="14"/>
      <c r="N169" s="14"/>
    </row>
    <row r="170" spans="1:14" ht="28.9" customHeight="1" x14ac:dyDescent="0.2">
      <c r="A170" s="8" t="s">
        <v>268</v>
      </c>
      <c r="B170" s="9" t="s">
        <v>269</v>
      </c>
      <c r="C170" s="9"/>
      <c r="D170" s="10">
        <v>150000</v>
      </c>
      <c r="E170" s="10">
        <f t="shared" si="13"/>
        <v>150000</v>
      </c>
      <c r="F170" s="10">
        <v>150000</v>
      </c>
      <c r="G170" s="10">
        <v>150000</v>
      </c>
      <c r="H170" s="10">
        <f t="shared" si="14"/>
        <v>450000</v>
      </c>
      <c r="K170" s="14"/>
      <c r="L170" s="14"/>
      <c r="M170" s="14"/>
      <c r="N170" s="14"/>
    </row>
    <row r="171" spans="1:14" ht="28.9" customHeight="1" x14ac:dyDescent="0.2">
      <c r="A171" s="8" t="s">
        <v>270</v>
      </c>
      <c r="B171" s="9" t="s">
        <v>271</v>
      </c>
      <c r="C171" s="9"/>
      <c r="D171" s="10">
        <v>12588</v>
      </c>
      <c r="E171" s="10">
        <f t="shared" si="13"/>
        <v>12588</v>
      </c>
      <c r="F171" s="10">
        <v>0</v>
      </c>
      <c r="G171" s="10">
        <v>0</v>
      </c>
      <c r="H171" s="10">
        <f t="shared" si="14"/>
        <v>12588</v>
      </c>
      <c r="K171" s="14"/>
      <c r="L171" s="14"/>
      <c r="M171" s="14"/>
      <c r="N171" s="14"/>
    </row>
    <row r="172" spans="1:14" ht="28.9" customHeight="1" x14ac:dyDescent="0.2">
      <c r="A172" s="8" t="s">
        <v>272</v>
      </c>
      <c r="B172" s="9" t="s">
        <v>273</v>
      </c>
      <c r="C172" s="9"/>
      <c r="D172" s="10">
        <v>914</v>
      </c>
      <c r="E172" s="10">
        <f t="shared" si="13"/>
        <v>914</v>
      </c>
      <c r="F172" s="10">
        <v>0</v>
      </c>
      <c r="G172" s="10">
        <v>0</v>
      </c>
      <c r="H172" s="10">
        <f t="shared" si="14"/>
        <v>914</v>
      </c>
      <c r="K172" s="14"/>
      <c r="L172" s="14"/>
      <c r="M172" s="14"/>
      <c r="N172" s="14"/>
    </row>
    <row r="173" spans="1:14" ht="28.9" customHeight="1" x14ac:dyDescent="0.2">
      <c r="A173" s="8" t="s">
        <v>274</v>
      </c>
      <c r="B173" s="9" t="s">
        <v>275</v>
      </c>
      <c r="C173" s="9"/>
      <c r="D173" s="10">
        <v>5760</v>
      </c>
      <c r="E173" s="10">
        <f t="shared" si="13"/>
        <v>5760</v>
      </c>
      <c r="F173" s="10">
        <v>0</v>
      </c>
      <c r="G173" s="10">
        <v>0</v>
      </c>
      <c r="H173" s="10">
        <f t="shared" si="14"/>
        <v>5760</v>
      </c>
      <c r="K173" s="14"/>
      <c r="L173" s="14"/>
      <c r="M173" s="14"/>
      <c r="N173" s="14"/>
    </row>
    <row r="174" spans="1:14" ht="28.9" customHeight="1" x14ac:dyDescent="0.2">
      <c r="A174" s="8" t="s">
        <v>276</v>
      </c>
      <c r="B174" s="9" t="s">
        <v>277</v>
      </c>
      <c r="C174" s="9"/>
      <c r="D174" s="10">
        <v>3763</v>
      </c>
      <c r="E174" s="10">
        <f t="shared" si="13"/>
        <v>3763</v>
      </c>
      <c r="F174" s="10">
        <v>0</v>
      </c>
      <c r="G174" s="10">
        <v>0</v>
      </c>
      <c r="H174" s="10">
        <f t="shared" si="14"/>
        <v>3763</v>
      </c>
      <c r="K174" s="14"/>
      <c r="L174" s="14"/>
      <c r="M174" s="14"/>
      <c r="N174" s="14"/>
    </row>
    <row r="175" spans="1:14" ht="28.9" customHeight="1" x14ac:dyDescent="0.2">
      <c r="A175" s="8" t="s">
        <v>278</v>
      </c>
      <c r="B175" s="9" t="s">
        <v>279</v>
      </c>
      <c r="C175" s="9"/>
      <c r="D175" s="10">
        <v>-65090</v>
      </c>
      <c r="E175" s="10">
        <f t="shared" si="13"/>
        <v>-65090</v>
      </c>
      <c r="F175" s="10">
        <v>0</v>
      </c>
      <c r="G175" s="10">
        <v>0</v>
      </c>
      <c r="H175" s="10">
        <f t="shared" si="14"/>
        <v>-65090</v>
      </c>
      <c r="K175" s="14"/>
      <c r="L175" s="14"/>
      <c r="M175" s="14"/>
      <c r="N175" s="14"/>
    </row>
    <row r="176" spans="1:14" ht="28.9" customHeight="1" x14ac:dyDescent="0.2">
      <c r="A176" s="8" t="s">
        <v>280</v>
      </c>
      <c r="B176" s="9" t="s">
        <v>281</v>
      </c>
      <c r="C176" s="9"/>
      <c r="D176" s="10">
        <v>3321</v>
      </c>
      <c r="E176" s="10">
        <f t="shared" si="13"/>
        <v>3321</v>
      </c>
      <c r="F176" s="10">
        <v>0</v>
      </c>
      <c r="G176" s="10">
        <v>0</v>
      </c>
      <c r="H176" s="10">
        <f t="shared" si="14"/>
        <v>3321</v>
      </c>
      <c r="K176" s="14"/>
      <c r="L176" s="14"/>
      <c r="M176" s="14"/>
      <c r="N176" s="14"/>
    </row>
    <row r="177" spans="1:14" ht="28.9" customHeight="1" x14ac:dyDescent="0.2">
      <c r="A177" s="8" t="s">
        <v>282</v>
      </c>
      <c r="B177" s="9" t="s">
        <v>283</v>
      </c>
      <c r="C177" s="9"/>
      <c r="D177" s="10">
        <v>-1238</v>
      </c>
      <c r="E177" s="10">
        <f t="shared" si="13"/>
        <v>-1238</v>
      </c>
      <c r="F177" s="10">
        <v>0</v>
      </c>
      <c r="G177" s="10">
        <v>0</v>
      </c>
      <c r="H177" s="10">
        <f t="shared" si="14"/>
        <v>-1238</v>
      </c>
      <c r="K177" s="14"/>
      <c r="L177" s="14"/>
      <c r="M177" s="14"/>
      <c r="N177" s="14"/>
    </row>
    <row r="178" spans="1:14" ht="28.9" customHeight="1" x14ac:dyDescent="0.2">
      <c r="A178" s="8" t="s">
        <v>284</v>
      </c>
      <c r="B178" s="9" t="s">
        <v>285</v>
      </c>
      <c r="C178" s="9"/>
      <c r="D178" s="10">
        <v>21605</v>
      </c>
      <c r="E178" s="10">
        <f t="shared" si="13"/>
        <v>21605</v>
      </c>
      <c r="F178" s="10">
        <v>0</v>
      </c>
      <c r="G178" s="10">
        <v>0</v>
      </c>
      <c r="H178" s="10">
        <f t="shared" si="14"/>
        <v>21605</v>
      </c>
      <c r="K178" s="14"/>
      <c r="L178" s="14"/>
      <c r="M178" s="14"/>
      <c r="N178" s="14"/>
    </row>
    <row r="179" spans="1:14" ht="28.9" customHeight="1" x14ac:dyDescent="0.2">
      <c r="A179" s="8" t="s">
        <v>286</v>
      </c>
      <c r="B179" s="9" t="s">
        <v>287</v>
      </c>
      <c r="C179" s="9"/>
      <c r="D179" s="10">
        <v>1283</v>
      </c>
      <c r="E179" s="10">
        <f t="shared" si="13"/>
        <v>1283</v>
      </c>
      <c r="F179" s="10">
        <v>0</v>
      </c>
      <c r="G179" s="10">
        <v>0</v>
      </c>
      <c r="H179" s="10">
        <f t="shared" si="14"/>
        <v>1283</v>
      </c>
      <c r="K179" s="14"/>
      <c r="L179" s="14"/>
      <c r="M179" s="14"/>
      <c r="N179" s="14"/>
    </row>
    <row r="180" spans="1:14" ht="28.9" customHeight="1" x14ac:dyDescent="0.2">
      <c r="A180" s="8" t="s">
        <v>288</v>
      </c>
      <c r="B180" s="9" t="s">
        <v>289</v>
      </c>
      <c r="C180" s="9"/>
      <c r="D180" s="10">
        <v>99</v>
      </c>
      <c r="E180" s="10">
        <f t="shared" si="13"/>
        <v>99</v>
      </c>
      <c r="F180" s="10">
        <v>0</v>
      </c>
      <c r="G180" s="10">
        <v>0</v>
      </c>
      <c r="H180" s="10">
        <f t="shared" si="14"/>
        <v>99</v>
      </c>
      <c r="K180" s="14"/>
      <c r="L180" s="14"/>
      <c r="M180" s="14"/>
      <c r="N180" s="14"/>
    </row>
    <row r="181" spans="1:14" ht="28.9" customHeight="1" x14ac:dyDescent="0.2">
      <c r="A181" s="8" t="s">
        <v>290</v>
      </c>
      <c r="B181" s="9" t="s">
        <v>291</v>
      </c>
      <c r="C181" s="9"/>
      <c r="D181" s="10">
        <v>187</v>
      </c>
      <c r="E181" s="10">
        <f t="shared" si="13"/>
        <v>187</v>
      </c>
      <c r="F181" s="10">
        <v>0</v>
      </c>
      <c r="G181" s="10">
        <v>0</v>
      </c>
      <c r="H181" s="10">
        <f t="shared" si="14"/>
        <v>187</v>
      </c>
      <c r="K181" s="14"/>
      <c r="L181" s="14"/>
      <c r="M181" s="14"/>
      <c r="N181" s="14"/>
    </row>
    <row r="182" spans="1:14" ht="28.9" customHeight="1" x14ac:dyDescent="0.2">
      <c r="A182" s="8" t="s">
        <v>292</v>
      </c>
      <c r="B182" s="9" t="s">
        <v>293</v>
      </c>
      <c r="C182" s="9"/>
      <c r="D182" s="10">
        <v>24</v>
      </c>
      <c r="E182" s="10">
        <f t="shared" si="13"/>
        <v>24</v>
      </c>
      <c r="F182" s="10">
        <v>0</v>
      </c>
      <c r="G182" s="10">
        <v>0</v>
      </c>
      <c r="H182" s="10">
        <f t="shared" si="14"/>
        <v>24</v>
      </c>
      <c r="K182" s="14"/>
      <c r="L182" s="14"/>
      <c r="M182" s="14"/>
      <c r="N182" s="14"/>
    </row>
    <row r="183" spans="1:14" ht="28.9" customHeight="1" x14ac:dyDescent="0.2">
      <c r="A183" s="8" t="s">
        <v>294</v>
      </c>
      <c r="B183" s="9" t="s">
        <v>295</v>
      </c>
      <c r="C183" s="9"/>
      <c r="D183" s="10">
        <v>186</v>
      </c>
      <c r="E183" s="10">
        <f t="shared" si="13"/>
        <v>186</v>
      </c>
      <c r="F183" s="10">
        <v>0</v>
      </c>
      <c r="G183" s="10">
        <v>0</v>
      </c>
      <c r="H183" s="10">
        <f t="shared" si="14"/>
        <v>186</v>
      </c>
      <c r="K183" s="14"/>
      <c r="L183" s="14"/>
      <c r="M183" s="14"/>
      <c r="N183" s="14"/>
    </row>
    <row r="184" spans="1:14" ht="28.9" customHeight="1" x14ac:dyDescent="0.2">
      <c r="A184" s="8" t="s">
        <v>296</v>
      </c>
      <c r="B184" s="9" t="s">
        <v>297</v>
      </c>
      <c r="C184" s="9"/>
      <c r="D184" s="10">
        <v>24122</v>
      </c>
      <c r="E184" s="10">
        <f t="shared" si="13"/>
        <v>24122</v>
      </c>
      <c r="F184" s="10">
        <v>0</v>
      </c>
      <c r="G184" s="10">
        <v>0</v>
      </c>
      <c r="H184" s="10">
        <f t="shared" si="14"/>
        <v>24122</v>
      </c>
      <c r="K184" s="14"/>
      <c r="L184" s="14"/>
      <c r="M184" s="14"/>
      <c r="N184" s="14"/>
    </row>
    <row r="185" spans="1:14" ht="28.9" customHeight="1" x14ac:dyDescent="0.2">
      <c r="A185" s="8" t="s">
        <v>298</v>
      </c>
      <c r="B185" s="9" t="s">
        <v>299</v>
      </c>
      <c r="C185" s="9"/>
      <c r="D185" s="10">
        <v>18008</v>
      </c>
      <c r="E185" s="10">
        <f t="shared" si="13"/>
        <v>18008</v>
      </c>
      <c r="F185" s="10">
        <v>0</v>
      </c>
      <c r="G185" s="10">
        <v>0</v>
      </c>
      <c r="H185" s="10">
        <f t="shared" si="14"/>
        <v>18008</v>
      </c>
      <c r="K185" s="14"/>
      <c r="L185" s="14"/>
      <c r="M185" s="14"/>
      <c r="N185" s="14"/>
    </row>
    <row r="186" spans="1:14" ht="28.9" customHeight="1" x14ac:dyDescent="0.2">
      <c r="A186" s="8" t="s">
        <v>300</v>
      </c>
      <c r="B186" s="9" t="s">
        <v>301</v>
      </c>
      <c r="C186" s="9"/>
      <c r="D186" s="10">
        <v>1188</v>
      </c>
      <c r="E186" s="10">
        <f t="shared" si="13"/>
        <v>1188</v>
      </c>
      <c r="F186" s="10">
        <v>0</v>
      </c>
      <c r="G186" s="10">
        <v>0</v>
      </c>
      <c r="H186" s="10">
        <f t="shared" si="14"/>
        <v>1188</v>
      </c>
      <c r="K186" s="14"/>
      <c r="L186" s="14"/>
      <c r="M186" s="14"/>
      <c r="N186" s="14"/>
    </row>
    <row r="187" spans="1:14" ht="28.9" customHeight="1" x14ac:dyDescent="0.2">
      <c r="A187" s="8" t="s">
        <v>302</v>
      </c>
      <c r="B187" s="9" t="s">
        <v>303</v>
      </c>
      <c r="C187" s="9"/>
      <c r="D187" s="10">
        <v>11156</v>
      </c>
      <c r="E187" s="10">
        <f t="shared" si="13"/>
        <v>11156</v>
      </c>
      <c r="F187" s="10">
        <v>0</v>
      </c>
      <c r="G187" s="10">
        <v>0</v>
      </c>
      <c r="H187" s="10">
        <f t="shared" si="14"/>
        <v>11156</v>
      </c>
      <c r="K187" s="14"/>
      <c r="L187" s="14"/>
      <c r="M187" s="14"/>
      <c r="N187" s="14"/>
    </row>
    <row r="188" spans="1:14" ht="28.9" customHeight="1" x14ac:dyDescent="0.2">
      <c r="A188" s="8" t="s">
        <v>304</v>
      </c>
      <c r="B188" s="9" t="s">
        <v>305</v>
      </c>
      <c r="C188" s="9"/>
      <c r="D188" s="10">
        <v>23667</v>
      </c>
      <c r="E188" s="10">
        <f t="shared" si="13"/>
        <v>23667</v>
      </c>
      <c r="F188" s="10">
        <v>0</v>
      </c>
      <c r="G188" s="10">
        <v>0</v>
      </c>
      <c r="H188" s="10">
        <f t="shared" si="14"/>
        <v>23667</v>
      </c>
      <c r="K188" s="14"/>
      <c r="L188" s="14"/>
      <c r="M188" s="14"/>
      <c r="N188" s="14"/>
    </row>
    <row r="189" spans="1:14" ht="28.9" customHeight="1" x14ac:dyDescent="0.2">
      <c r="A189" s="8" t="s">
        <v>306</v>
      </c>
      <c r="B189" s="9" t="s">
        <v>307</v>
      </c>
      <c r="C189" s="9"/>
      <c r="D189" s="10">
        <v>266</v>
      </c>
      <c r="E189" s="10">
        <f t="shared" si="13"/>
        <v>266</v>
      </c>
      <c r="F189" s="10">
        <v>0</v>
      </c>
      <c r="G189" s="10">
        <v>0</v>
      </c>
      <c r="H189" s="10">
        <f t="shared" si="14"/>
        <v>266</v>
      </c>
      <c r="K189" s="14"/>
      <c r="L189" s="14"/>
      <c r="M189" s="14"/>
      <c r="N189" s="14"/>
    </row>
    <row r="190" spans="1:14" ht="28.9" customHeight="1" x14ac:dyDescent="0.2">
      <c r="A190" s="8" t="s">
        <v>308</v>
      </c>
      <c r="B190" s="9" t="s">
        <v>309</v>
      </c>
      <c r="C190" s="9"/>
      <c r="D190" s="10">
        <v>4160</v>
      </c>
      <c r="E190" s="10">
        <f t="shared" si="13"/>
        <v>4160</v>
      </c>
      <c r="F190" s="10">
        <v>0</v>
      </c>
      <c r="G190" s="10">
        <v>0</v>
      </c>
      <c r="H190" s="10">
        <f t="shared" si="14"/>
        <v>4160</v>
      </c>
      <c r="K190" s="14"/>
      <c r="L190" s="14"/>
      <c r="M190" s="14"/>
      <c r="N190" s="14"/>
    </row>
    <row r="191" spans="1:14" ht="28.9" customHeight="1" x14ac:dyDescent="0.2">
      <c r="A191" s="8" t="s">
        <v>310</v>
      </c>
      <c r="B191" s="9" t="s">
        <v>311</v>
      </c>
      <c r="C191" s="9"/>
      <c r="D191" s="10">
        <v>26592</v>
      </c>
      <c r="E191" s="10">
        <f t="shared" si="13"/>
        <v>26592</v>
      </c>
      <c r="F191" s="10">
        <v>0</v>
      </c>
      <c r="G191" s="10">
        <v>0</v>
      </c>
      <c r="H191" s="10">
        <f t="shared" si="14"/>
        <v>26592</v>
      </c>
      <c r="K191" s="14"/>
      <c r="L191" s="14"/>
      <c r="M191" s="14"/>
      <c r="N191" s="14"/>
    </row>
    <row r="192" spans="1:14" ht="28.9" customHeight="1" x14ac:dyDescent="0.2">
      <c r="A192" s="8" t="s">
        <v>312</v>
      </c>
      <c r="B192" s="9" t="s">
        <v>313</v>
      </c>
      <c r="C192" s="9"/>
      <c r="D192" s="10">
        <v>0</v>
      </c>
      <c r="E192" s="10">
        <f t="shared" si="13"/>
        <v>0</v>
      </c>
      <c r="F192" s="10">
        <v>0</v>
      </c>
      <c r="G192" s="10">
        <v>0</v>
      </c>
      <c r="H192" s="10">
        <f t="shared" ref="H192:H223" si="15">SUM(E192:G192)</f>
        <v>0</v>
      </c>
      <c r="K192" s="14"/>
      <c r="L192" s="14"/>
      <c r="M192" s="14"/>
      <c r="N192" s="14"/>
    </row>
    <row r="193" spans="1:14" ht="28.9" customHeight="1" x14ac:dyDescent="0.2">
      <c r="A193" s="8" t="s">
        <v>314</v>
      </c>
      <c r="B193" s="9" t="s">
        <v>315</v>
      </c>
      <c r="C193" s="9"/>
      <c r="D193" s="10">
        <v>0</v>
      </c>
      <c r="E193" s="10">
        <f t="shared" ref="E193:E256" si="16">SUM(C193:D193)</f>
        <v>0</v>
      </c>
      <c r="F193" s="10">
        <v>0</v>
      </c>
      <c r="G193" s="10">
        <v>0</v>
      </c>
      <c r="H193" s="10">
        <f t="shared" si="15"/>
        <v>0</v>
      </c>
      <c r="K193" s="14"/>
      <c r="L193" s="14"/>
      <c r="M193" s="14"/>
      <c r="N193" s="14"/>
    </row>
    <row r="194" spans="1:14" ht="28.9" customHeight="1" x14ac:dyDescent="0.2">
      <c r="A194" s="8" t="s">
        <v>316</v>
      </c>
      <c r="B194" s="9" t="s">
        <v>317</v>
      </c>
      <c r="C194" s="9"/>
      <c r="D194" s="10">
        <v>0</v>
      </c>
      <c r="E194" s="10">
        <f t="shared" si="16"/>
        <v>0</v>
      </c>
      <c r="F194" s="10">
        <v>0</v>
      </c>
      <c r="G194" s="10">
        <v>0</v>
      </c>
      <c r="H194" s="10">
        <f t="shared" si="15"/>
        <v>0</v>
      </c>
      <c r="K194" s="14"/>
      <c r="L194" s="14"/>
      <c r="M194" s="14"/>
      <c r="N194" s="14"/>
    </row>
    <row r="195" spans="1:14" ht="28.9" customHeight="1" x14ac:dyDescent="0.2">
      <c r="A195" s="8" t="s">
        <v>318</v>
      </c>
      <c r="B195" s="9" t="s">
        <v>319</v>
      </c>
      <c r="C195" s="9"/>
      <c r="D195" s="10">
        <v>11892</v>
      </c>
      <c r="E195" s="10">
        <f t="shared" si="16"/>
        <v>11892</v>
      </c>
      <c r="F195" s="10">
        <v>0</v>
      </c>
      <c r="G195" s="10">
        <v>0</v>
      </c>
      <c r="H195" s="10">
        <f t="shared" si="15"/>
        <v>11892</v>
      </c>
      <c r="K195" s="14"/>
      <c r="L195" s="14"/>
      <c r="M195" s="14"/>
      <c r="N195" s="14"/>
    </row>
    <row r="196" spans="1:14" ht="28.9" customHeight="1" x14ac:dyDescent="0.2">
      <c r="A196" s="8" t="s">
        <v>320</v>
      </c>
      <c r="B196" s="9" t="s">
        <v>321</v>
      </c>
      <c r="C196" s="9"/>
      <c r="D196" s="10">
        <v>0</v>
      </c>
      <c r="E196" s="10">
        <f t="shared" si="16"/>
        <v>0</v>
      </c>
      <c r="F196" s="10">
        <v>0</v>
      </c>
      <c r="G196" s="10">
        <v>0</v>
      </c>
      <c r="H196" s="10">
        <f t="shared" si="15"/>
        <v>0</v>
      </c>
      <c r="K196" s="14"/>
      <c r="L196" s="14"/>
      <c r="M196" s="14"/>
      <c r="N196" s="14"/>
    </row>
    <row r="197" spans="1:14" ht="28.9" customHeight="1" x14ac:dyDescent="0.2">
      <c r="A197" s="8" t="s">
        <v>322</v>
      </c>
      <c r="B197" s="9" t="s">
        <v>323</v>
      </c>
      <c r="C197" s="9"/>
      <c r="D197" s="10">
        <v>0</v>
      </c>
      <c r="E197" s="10">
        <f t="shared" si="16"/>
        <v>0</v>
      </c>
      <c r="F197" s="10">
        <v>3479235</v>
      </c>
      <c r="G197" s="10">
        <v>3035123</v>
      </c>
      <c r="H197" s="10">
        <f t="shared" si="15"/>
        <v>6514358</v>
      </c>
      <c r="K197" s="14"/>
      <c r="L197" s="14"/>
      <c r="M197" s="14"/>
      <c r="N197" s="14"/>
    </row>
    <row r="198" spans="1:14" ht="28.9" customHeight="1" x14ac:dyDescent="0.2">
      <c r="A198" s="8" t="s">
        <v>324</v>
      </c>
      <c r="B198" s="9" t="s">
        <v>325</v>
      </c>
      <c r="C198" s="9"/>
      <c r="D198" s="10">
        <v>0</v>
      </c>
      <c r="E198" s="10">
        <f t="shared" si="16"/>
        <v>0</v>
      </c>
      <c r="F198" s="10">
        <v>0</v>
      </c>
      <c r="G198" s="10">
        <v>0</v>
      </c>
      <c r="H198" s="10">
        <f t="shared" si="15"/>
        <v>0</v>
      </c>
      <c r="K198" s="14"/>
      <c r="L198" s="14"/>
      <c r="M198" s="14"/>
      <c r="N198" s="14"/>
    </row>
    <row r="199" spans="1:14" ht="28.9" customHeight="1" x14ac:dyDescent="0.2">
      <c r="A199" s="8" t="s">
        <v>326</v>
      </c>
      <c r="B199" s="9" t="s">
        <v>327</v>
      </c>
      <c r="C199" s="9"/>
      <c r="D199" s="10">
        <v>0</v>
      </c>
      <c r="E199" s="10">
        <f t="shared" si="16"/>
        <v>0</v>
      </c>
      <c r="F199" s="10">
        <v>0</v>
      </c>
      <c r="G199" s="10">
        <v>0</v>
      </c>
      <c r="H199" s="10">
        <f t="shared" si="15"/>
        <v>0</v>
      </c>
      <c r="K199" s="14"/>
      <c r="L199" s="14"/>
      <c r="M199" s="14"/>
      <c r="N199" s="14"/>
    </row>
    <row r="200" spans="1:14" ht="28.9" customHeight="1" x14ac:dyDescent="0.2">
      <c r="A200" s="8" t="s">
        <v>328</v>
      </c>
      <c r="B200" s="9" t="s">
        <v>329</v>
      </c>
      <c r="C200" s="9"/>
      <c r="D200" s="10">
        <v>0</v>
      </c>
      <c r="E200" s="10">
        <f t="shared" si="16"/>
        <v>0</v>
      </c>
      <c r="F200" s="10">
        <v>0</v>
      </c>
      <c r="G200" s="10">
        <v>0</v>
      </c>
      <c r="H200" s="10">
        <f t="shared" si="15"/>
        <v>0</v>
      </c>
      <c r="K200" s="14"/>
      <c r="L200" s="14"/>
      <c r="M200" s="14"/>
      <c r="N200" s="14"/>
    </row>
    <row r="201" spans="1:14" ht="28.9" customHeight="1" x14ac:dyDescent="0.2">
      <c r="A201" s="8" t="s">
        <v>330</v>
      </c>
      <c r="B201" s="9" t="s">
        <v>331</v>
      </c>
      <c r="C201" s="9"/>
      <c r="D201" s="10">
        <v>0</v>
      </c>
      <c r="E201" s="10">
        <f t="shared" si="16"/>
        <v>0</v>
      </c>
      <c r="F201" s="10">
        <v>0</v>
      </c>
      <c r="G201" s="10">
        <v>0</v>
      </c>
      <c r="H201" s="10">
        <f t="shared" si="15"/>
        <v>0</v>
      </c>
      <c r="K201" s="14"/>
      <c r="L201" s="14"/>
      <c r="M201" s="14"/>
      <c r="N201" s="14"/>
    </row>
    <row r="202" spans="1:14" ht="28.9" customHeight="1" x14ac:dyDescent="0.2">
      <c r="A202" s="8" t="s">
        <v>332</v>
      </c>
      <c r="B202" s="9" t="s">
        <v>333</v>
      </c>
      <c r="C202" s="9"/>
      <c r="D202" s="10">
        <v>0</v>
      </c>
      <c r="E202" s="10">
        <f t="shared" si="16"/>
        <v>0</v>
      </c>
      <c r="F202" s="10">
        <v>0</v>
      </c>
      <c r="G202" s="10">
        <v>150000</v>
      </c>
      <c r="H202" s="10">
        <f t="shared" si="15"/>
        <v>150000</v>
      </c>
      <c r="K202" s="14"/>
      <c r="L202" s="14"/>
      <c r="M202" s="14"/>
      <c r="N202" s="14"/>
    </row>
    <row r="203" spans="1:14" ht="28.9" customHeight="1" x14ac:dyDescent="0.2">
      <c r="A203" s="8" t="s">
        <v>334</v>
      </c>
      <c r="B203" s="9" t="s">
        <v>335</v>
      </c>
      <c r="C203" s="9"/>
      <c r="D203" s="10">
        <v>0</v>
      </c>
      <c r="E203" s="10">
        <f t="shared" si="16"/>
        <v>0</v>
      </c>
      <c r="F203" s="10">
        <v>461577</v>
      </c>
      <c r="G203" s="10">
        <v>0</v>
      </c>
      <c r="H203" s="10">
        <f t="shared" si="15"/>
        <v>461577</v>
      </c>
      <c r="K203" s="14"/>
      <c r="L203" s="14"/>
      <c r="M203" s="14"/>
      <c r="N203" s="14"/>
    </row>
    <row r="204" spans="1:14" ht="28.9" customHeight="1" x14ac:dyDescent="0.2">
      <c r="A204" s="8" t="s">
        <v>336</v>
      </c>
      <c r="B204" s="9" t="s">
        <v>337</v>
      </c>
      <c r="C204" s="9"/>
      <c r="D204" s="10">
        <v>0</v>
      </c>
      <c r="E204" s="10">
        <f t="shared" si="16"/>
        <v>0</v>
      </c>
      <c r="F204" s="10">
        <v>825817</v>
      </c>
      <c r="G204" s="10">
        <v>2500000</v>
      </c>
      <c r="H204" s="10">
        <f t="shared" si="15"/>
        <v>3325817</v>
      </c>
      <c r="K204" s="14"/>
      <c r="L204" s="14"/>
      <c r="M204" s="14"/>
      <c r="N204" s="14"/>
    </row>
    <row r="205" spans="1:14" ht="28.9" customHeight="1" x14ac:dyDescent="0.2">
      <c r="A205" s="8" t="s">
        <v>338</v>
      </c>
      <c r="B205" s="9" t="s">
        <v>339</v>
      </c>
      <c r="C205" s="9"/>
      <c r="D205" s="10">
        <v>0</v>
      </c>
      <c r="E205" s="10">
        <f t="shared" si="16"/>
        <v>0</v>
      </c>
      <c r="F205" s="10">
        <v>0</v>
      </c>
      <c r="G205" s="10">
        <v>150000</v>
      </c>
      <c r="H205" s="10">
        <f t="shared" si="15"/>
        <v>150000</v>
      </c>
      <c r="K205" s="14"/>
      <c r="L205" s="14"/>
      <c r="M205" s="14"/>
      <c r="N205" s="14"/>
    </row>
    <row r="206" spans="1:14" ht="28.9" customHeight="1" x14ac:dyDescent="0.2">
      <c r="A206" s="8" t="s">
        <v>340</v>
      </c>
      <c r="B206" s="9" t="s">
        <v>341</v>
      </c>
      <c r="C206" s="9"/>
      <c r="D206" s="10">
        <v>0</v>
      </c>
      <c r="E206" s="10">
        <f t="shared" si="16"/>
        <v>0</v>
      </c>
      <c r="F206" s="10">
        <v>0</v>
      </c>
      <c r="G206" s="10">
        <v>0</v>
      </c>
      <c r="H206" s="10">
        <f t="shared" si="15"/>
        <v>0</v>
      </c>
      <c r="K206" s="14"/>
      <c r="L206" s="14"/>
      <c r="M206" s="14"/>
      <c r="N206" s="14"/>
    </row>
    <row r="207" spans="1:14" ht="28.9" customHeight="1" x14ac:dyDescent="0.2">
      <c r="A207" s="8" t="s">
        <v>342</v>
      </c>
      <c r="B207" s="9" t="s">
        <v>343</v>
      </c>
      <c r="C207" s="9"/>
      <c r="D207" s="10">
        <v>0</v>
      </c>
      <c r="E207" s="10">
        <f t="shared" si="16"/>
        <v>0</v>
      </c>
      <c r="F207" s="10">
        <v>0</v>
      </c>
      <c r="G207" s="10">
        <v>0</v>
      </c>
      <c r="H207" s="10">
        <f t="shared" si="15"/>
        <v>0</v>
      </c>
      <c r="K207" s="14"/>
      <c r="L207" s="14"/>
      <c r="M207" s="14"/>
      <c r="N207" s="14"/>
    </row>
    <row r="208" spans="1:14" ht="28.9" customHeight="1" x14ac:dyDescent="0.2">
      <c r="A208" s="8" t="s">
        <v>344</v>
      </c>
      <c r="B208" s="9" t="s">
        <v>345</v>
      </c>
      <c r="C208" s="9"/>
      <c r="D208" s="10">
        <v>0</v>
      </c>
      <c r="E208" s="10">
        <f t="shared" si="16"/>
        <v>0</v>
      </c>
      <c r="F208" s="10">
        <v>0</v>
      </c>
      <c r="G208" s="10">
        <v>0</v>
      </c>
      <c r="H208" s="10">
        <f t="shared" si="15"/>
        <v>0</v>
      </c>
      <c r="K208" s="14"/>
      <c r="L208" s="14"/>
      <c r="M208" s="14"/>
      <c r="N208" s="14"/>
    </row>
    <row r="209" spans="1:14" ht="28.9" customHeight="1" x14ac:dyDescent="0.2">
      <c r="A209" s="8" t="s">
        <v>346</v>
      </c>
      <c r="B209" s="9" t="s">
        <v>347</v>
      </c>
      <c r="C209" s="9"/>
      <c r="D209" s="10">
        <v>0</v>
      </c>
      <c r="E209" s="10">
        <f t="shared" si="16"/>
        <v>0</v>
      </c>
      <c r="F209" s="10">
        <v>91113</v>
      </c>
      <c r="G209" s="10">
        <v>125000</v>
      </c>
      <c r="H209" s="10">
        <f t="shared" si="15"/>
        <v>216113</v>
      </c>
      <c r="K209" s="14"/>
      <c r="L209" s="14"/>
      <c r="M209" s="14"/>
      <c r="N209" s="14"/>
    </row>
    <row r="210" spans="1:14" ht="28.9" customHeight="1" x14ac:dyDescent="0.2">
      <c r="A210" s="8" t="s">
        <v>348</v>
      </c>
      <c r="B210" s="9" t="s">
        <v>349</v>
      </c>
      <c r="C210" s="9"/>
      <c r="D210" s="10">
        <v>0</v>
      </c>
      <c r="E210" s="10">
        <f t="shared" si="16"/>
        <v>0</v>
      </c>
      <c r="F210" s="10">
        <v>0</v>
      </c>
      <c r="G210" s="10">
        <v>150000</v>
      </c>
      <c r="H210" s="10">
        <f t="shared" si="15"/>
        <v>150000</v>
      </c>
      <c r="K210" s="14"/>
      <c r="L210" s="14"/>
      <c r="M210" s="14"/>
      <c r="N210" s="14"/>
    </row>
    <row r="211" spans="1:14" ht="28.9" customHeight="1" x14ac:dyDescent="0.2">
      <c r="A211" s="8" t="s">
        <v>350</v>
      </c>
      <c r="B211" s="9" t="s">
        <v>351</v>
      </c>
      <c r="C211" s="9"/>
      <c r="D211" s="10">
        <v>0</v>
      </c>
      <c r="E211" s="10">
        <f t="shared" si="16"/>
        <v>0</v>
      </c>
      <c r="F211" s="10">
        <v>0</v>
      </c>
      <c r="G211" s="10">
        <v>0</v>
      </c>
      <c r="H211" s="10">
        <f t="shared" si="15"/>
        <v>0</v>
      </c>
      <c r="K211" s="14"/>
      <c r="L211" s="14"/>
      <c r="M211" s="14"/>
      <c r="N211" s="14"/>
    </row>
    <row r="212" spans="1:14" ht="28.9" customHeight="1" x14ac:dyDescent="0.2">
      <c r="A212" s="8" t="s">
        <v>352</v>
      </c>
      <c r="B212" s="9" t="s">
        <v>353</v>
      </c>
      <c r="C212" s="9"/>
      <c r="D212" s="10">
        <v>0</v>
      </c>
      <c r="E212" s="10">
        <f t="shared" si="16"/>
        <v>0</v>
      </c>
      <c r="F212" s="10">
        <v>53760</v>
      </c>
      <c r="G212" s="10">
        <v>197202</v>
      </c>
      <c r="H212" s="10">
        <f t="shared" si="15"/>
        <v>250962</v>
      </c>
      <c r="K212" s="14"/>
      <c r="L212" s="14"/>
      <c r="M212" s="14"/>
      <c r="N212" s="14"/>
    </row>
    <row r="213" spans="1:14" ht="28.9" customHeight="1" x14ac:dyDescent="0.2">
      <c r="A213" s="8" t="s">
        <v>354</v>
      </c>
      <c r="B213" s="9" t="s">
        <v>355</v>
      </c>
      <c r="C213" s="9"/>
      <c r="D213" s="10">
        <v>0</v>
      </c>
      <c r="E213" s="10">
        <f t="shared" si="16"/>
        <v>0</v>
      </c>
      <c r="F213" s="10">
        <v>0</v>
      </c>
      <c r="G213" s="10">
        <v>0</v>
      </c>
      <c r="H213" s="10">
        <f t="shared" si="15"/>
        <v>0</v>
      </c>
      <c r="K213" s="14"/>
      <c r="L213" s="14"/>
      <c r="M213" s="14"/>
      <c r="N213" s="14"/>
    </row>
    <row r="214" spans="1:14" ht="28.9" customHeight="1" x14ac:dyDescent="0.2">
      <c r="A214" s="8" t="s">
        <v>356</v>
      </c>
      <c r="B214" s="9" t="s">
        <v>357</v>
      </c>
      <c r="C214" s="9"/>
      <c r="D214" s="10">
        <v>0</v>
      </c>
      <c r="E214" s="10">
        <f t="shared" si="16"/>
        <v>0</v>
      </c>
      <c r="F214" s="10">
        <v>4288025</v>
      </c>
      <c r="G214" s="10">
        <v>3000000</v>
      </c>
      <c r="H214" s="10">
        <f t="shared" si="15"/>
        <v>7288025</v>
      </c>
      <c r="K214" s="14"/>
      <c r="L214" s="14"/>
      <c r="M214" s="14"/>
      <c r="N214" s="14"/>
    </row>
    <row r="215" spans="1:14" ht="28.9" customHeight="1" x14ac:dyDescent="0.2">
      <c r="A215" s="8" t="s">
        <v>358</v>
      </c>
      <c r="B215" s="9" t="s">
        <v>359</v>
      </c>
      <c r="C215" s="9"/>
      <c r="D215" s="10">
        <v>0</v>
      </c>
      <c r="E215" s="10">
        <f t="shared" si="16"/>
        <v>0</v>
      </c>
      <c r="F215" s="10">
        <v>0</v>
      </c>
      <c r="G215" s="10">
        <v>75000</v>
      </c>
      <c r="H215" s="10">
        <f t="shared" si="15"/>
        <v>75000</v>
      </c>
      <c r="K215" s="14"/>
      <c r="L215" s="14"/>
      <c r="M215" s="14"/>
      <c r="N215" s="14"/>
    </row>
    <row r="216" spans="1:14" ht="28.9" customHeight="1" x14ac:dyDescent="0.2">
      <c r="A216" s="8" t="s">
        <v>360</v>
      </c>
      <c r="B216" s="9" t="s">
        <v>361</v>
      </c>
      <c r="C216" s="9"/>
      <c r="D216" s="10">
        <v>0</v>
      </c>
      <c r="E216" s="10">
        <f t="shared" si="16"/>
        <v>0</v>
      </c>
      <c r="F216" s="10">
        <v>28891</v>
      </c>
      <c r="G216" s="10">
        <v>1030675</v>
      </c>
      <c r="H216" s="10">
        <f t="shared" si="15"/>
        <v>1059566</v>
      </c>
      <c r="K216" s="14"/>
      <c r="L216" s="14"/>
      <c r="M216" s="14"/>
      <c r="N216" s="14"/>
    </row>
    <row r="217" spans="1:14" ht="28.9" customHeight="1" x14ac:dyDescent="0.2">
      <c r="A217" s="8" t="s">
        <v>362</v>
      </c>
      <c r="B217" s="9" t="s">
        <v>363</v>
      </c>
      <c r="C217" s="9"/>
      <c r="D217" s="10">
        <v>0</v>
      </c>
      <c r="E217" s="10">
        <f t="shared" si="16"/>
        <v>0</v>
      </c>
      <c r="F217" s="10">
        <v>0</v>
      </c>
      <c r="G217" s="10">
        <v>75000</v>
      </c>
      <c r="H217" s="10">
        <f t="shared" si="15"/>
        <v>75000</v>
      </c>
      <c r="K217" s="14"/>
      <c r="L217" s="14"/>
      <c r="M217" s="14"/>
      <c r="N217" s="14"/>
    </row>
    <row r="218" spans="1:14" ht="28.9" customHeight="1" x14ac:dyDescent="0.2">
      <c r="A218" s="8" t="s">
        <v>364</v>
      </c>
      <c r="B218" s="9" t="s">
        <v>365</v>
      </c>
      <c r="C218" s="9"/>
      <c r="D218" s="10">
        <v>-1830</v>
      </c>
      <c r="E218" s="10">
        <f t="shared" si="16"/>
        <v>-1830</v>
      </c>
      <c r="F218" s="10">
        <v>0</v>
      </c>
      <c r="G218" s="10">
        <v>0</v>
      </c>
      <c r="H218" s="10">
        <f t="shared" si="15"/>
        <v>-1830</v>
      </c>
      <c r="K218" s="14"/>
      <c r="L218" s="14"/>
      <c r="M218" s="14"/>
      <c r="N218" s="14"/>
    </row>
    <row r="219" spans="1:14" ht="28.9" customHeight="1" x14ac:dyDescent="0.2">
      <c r="A219" s="8" t="s">
        <v>366</v>
      </c>
      <c r="B219" s="9" t="s">
        <v>367</v>
      </c>
      <c r="C219" s="9"/>
      <c r="D219" s="10">
        <v>0</v>
      </c>
      <c r="E219" s="10">
        <f t="shared" si="16"/>
        <v>0</v>
      </c>
      <c r="F219" s="10">
        <v>0</v>
      </c>
      <c r="G219" s="10">
        <v>0</v>
      </c>
      <c r="H219" s="10">
        <f t="shared" si="15"/>
        <v>0</v>
      </c>
      <c r="K219" s="14"/>
      <c r="L219" s="14"/>
      <c r="M219" s="14"/>
      <c r="N219" s="14"/>
    </row>
    <row r="220" spans="1:14" ht="28.9" customHeight="1" x14ac:dyDescent="0.2">
      <c r="A220" s="8" t="s">
        <v>368</v>
      </c>
      <c r="B220" s="9" t="s">
        <v>369</v>
      </c>
      <c r="C220" s="9"/>
      <c r="D220" s="10">
        <v>0</v>
      </c>
      <c r="E220" s="10">
        <f t="shared" si="16"/>
        <v>0</v>
      </c>
      <c r="F220" s="10">
        <v>0</v>
      </c>
      <c r="G220" s="10">
        <v>0</v>
      </c>
      <c r="H220" s="10">
        <f t="shared" si="15"/>
        <v>0</v>
      </c>
      <c r="K220" s="14"/>
      <c r="L220" s="14"/>
      <c r="M220" s="14"/>
      <c r="N220" s="14"/>
    </row>
    <row r="221" spans="1:14" ht="28.9" customHeight="1" x14ac:dyDescent="0.2">
      <c r="A221" s="8" t="s">
        <v>370</v>
      </c>
      <c r="B221" s="9" t="s">
        <v>371</v>
      </c>
      <c r="C221" s="9"/>
      <c r="D221" s="10">
        <v>0</v>
      </c>
      <c r="E221" s="10">
        <f t="shared" si="16"/>
        <v>0</v>
      </c>
      <c r="F221" s="10">
        <v>0</v>
      </c>
      <c r="G221" s="10">
        <v>0</v>
      </c>
      <c r="H221" s="10">
        <f t="shared" si="15"/>
        <v>0</v>
      </c>
      <c r="K221" s="14"/>
      <c r="L221" s="14"/>
      <c r="M221" s="14"/>
      <c r="N221" s="14"/>
    </row>
    <row r="222" spans="1:14" ht="28.9" customHeight="1" x14ac:dyDescent="0.2">
      <c r="A222" s="8" t="s">
        <v>372</v>
      </c>
      <c r="B222" s="9" t="s">
        <v>373</v>
      </c>
      <c r="C222" s="9"/>
      <c r="D222" s="10">
        <v>0</v>
      </c>
      <c r="E222" s="10">
        <f t="shared" si="16"/>
        <v>0</v>
      </c>
      <c r="F222" s="10">
        <v>303592</v>
      </c>
      <c r="G222" s="10">
        <v>0</v>
      </c>
      <c r="H222" s="10">
        <f t="shared" si="15"/>
        <v>303592</v>
      </c>
      <c r="K222" s="14"/>
      <c r="L222" s="14"/>
      <c r="M222" s="14"/>
      <c r="N222" s="14"/>
    </row>
    <row r="223" spans="1:14" ht="28.9" customHeight="1" x14ac:dyDescent="0.2">
      <c r="A223" s="8">
        <v>1113123</v>
      </c>
      <c r="B223" s="9" t="s">
        <v>374</v>
      </c>
      <c r="C223" s="9"/>
      <c r="D223" s="10">
        <v>0</v>
      </c>
      <c r="E223" s="10">
        <f t="shared" si="16"/>
        <v>0</v>
      </c>
      <c r="F223" s="10">
        <v>0</v>
      </c>
      <c r="G223" s="10">
        <v>0</v>
      </c>
      <c r="H223" s="10">
        <f t="shared" si="15"/>
        <v>0</v>
      </c>
      <c r="K223" s="14"/>
      <c r="L223" s="14"/>
      <c r="M223" s="14"/>
      <c r="N223" s="14"/>
    </row>
    <row r="224" spans="1:14" ht="28.9" customHeight="1" x14ac:dyDescent="0.2">
      <c r="A224" s="8" t="s">
        <v>375</v>
      </c>
      <c r="B224" s="9" t="s">
        <v>376</v>
      </c>
      <c r="C224" s="9"/>
      <c r="D224" s="10">
        <v>0</v>
      </c>
      <c r="E224" s="10">
        <f t="shared" si="16"/>
        <v>0</v>
      </c>
      <c r="F224" s="10">
        <v>0</v>
      </c>
      <c r="G224" s="10">
        <v>0</v>
      </c>
      <c r="H224" s="10">
        <f t="shared" ref="H224:H255" si="17">SUM(E224:G224)</f>
        <v>0</v>
      </c>
      <c r="K224" s="14"/>
      <c r="L224" s="14"/>
      <c r="M224" s="14"/>
      <c r="N224" s="14"/>
    </row>
    <row r="225" spans="1:14" ht="28.9" customHeight="1" x14ac:dyDescent="0.2">
      <c r="A225" s="8" t="s">
        <v>377</v>
      </c>
      <c r="B225" s="9" t="s">
        <v>378</v>
      </c>
      <c r="C225" s="9"/>
      <c r="D225" s="10">
        <v>0</v>
      </c>
      <c r="E225" s="10">
        <f t="shared" si="16"/>
        <v>0</v>
      </c>
      <c r="F225" s="10">
        <v>0</v>
      </c>
      <c r="G225" s="10">
        <v>0</v>
      </c>
      <c r="H225" s="10">
        <f t="shared" si="17"/>
        <v>0</v>
      </c>
      <c r="K225" s="14"/>
      <c r="L225" s="14"/>
      <c r="M225" s="14"/>
      <c r="N225" s="14"/>
    </row>
    <row r="226" spans="1:14" ht="28.9" customHeight="1" x14ac:dyDescent="0.2">
      <c r="A226" s="8" t="s">
        <v>379</v>
      </c>
      <c r="B226" s="9" t="s">
        <v>380</v>
      </c>
      <c r="C226" s="9"/>
      <c r="D226" s="10">
        <v>0</v>
      </c>
      <c r="E226" s="10">
        <f t="shared" si="16"/>
        <v>0</v>
      </c>
      <c r="F226" s="10">
        <v>0</v>
      </c>
      <c r="G226" s="10">
        <v>0</v>
      </c>
      <c r="H226" s="10">
        <f t="shared" si="17"/>
        <v>0</v>
      </c>
      <c r="K226" s="14"/>
      <c r="L226" s="14"/>
      <c r="M226" s="14"/>
      <c r="N226" s="14"/>
    </row>
    <row r="227" spans="1:14" ht="28.9" customHeight="1" x14ac:dyDescent="0.2">
      <c r="A227" s="8" t="s">
        <v>381</v>
      </c>
      <c r="B227" s="9" t="s">
        <v>382</v>
      </c>
      <c r="C227" s="9"/>
      <c r="D227" s="10">
        <v>0</v>
      </c>
      <c r="E227" s="10">
        <f t="shared" si="16"/>
        <v>0</v>
      </c>
      <c r="F227" s="10">
        <v>691330</v>
      </c>
      <c r="G227" s="10">
        <v>0</v>
      </c>
      <c r="H227" s="10">
        <f t="shared" si="17"/>
        <v>691330</v>
      </c>
      <c r="K227" s="14"/>
      <c r="L227" s="14"/>
      <c r="M227" s="14"/>
      <c r="N227" s="14"/>
    </row>
    <row r="228" spans="1:14" ht="28.9" customHeight="1" x14ac:dyDescent="0.2">
      <c r="A228" s="8" t="s">
        <v>383</v>
      </c>
      <c r="B228" s="9" t="s">
        <v>384</v>
      </c>
      <c r="C228" s="9"/>
      <c r="D228" s="10">
        <v>23822</v>
      </c>
      <c r="E228" s="10">
        <f t="shared" si="16"/>
        <v>23822</v>
      </c>
      <c r="F228" s="10">
        <v>0</v>
      </c>
      <c r="G228" s="10">
        <v>0</v>
      </c>
      <c r="H228" s="10">
        <f t="shared" si="17"/>
        <v>23822</v>
      </c>
      <c r="K228" s="14"/>
      <c r="L228" s="14"/>
      <c r="M228" s="14"/>
      <c r="N228" s="14"/>
    </row>
    <row r="229" spans="1:14" ht="28.9" customHeight="1" x14ac:dyDescent="0.2">
      <c r="A229" s="8" t="s">
        <v>385</v>
      </c>
      <c r="B229" s="9" t="s">
        <v>386</v>
      </c>
      <c r="C229" s="9"/>
      <c r="D229" s="10">
        <v>-27842</v>
      </c>
      <c r="E229" s="10">
        <f t="shared" si="16"/>
        <v>-27842</v>
      </c>
      <c r="F229" s="10">
        <v>0</v>
      </c>
      <c r="G229" s="10">
        <v>0</v>
      </c>
      <c r="H229" s="10">
        <f t="shared" si="17"/>
        <v>-27842</v>
      </c>
      <c r="K229" s="14"/>
      <c r="L229" s="14"/>
      <c r="M229" s="14"/>
      <c r="N229" s="14"/>
    </row>
    <row r="230" spans="1:14" ht="28.9" customHeight="1" x14ac:dyDescent="0.2">
      <c r="A230" s="8" t="s">
        <v>387</v>
      </c>
      <c r="B230" s="9" t="s">
        <v>388</v>
      </c>
      <c r="C230" s="9"/>
      <c r="D230" s="10">
        <v>502702</v>
      </c>
      <c r="E230" s="10">
        <f t="shared" si="16"/>
        <v>502702</v>
      </c>
      <c r="F230" s="10">
        <v>0</v>
      </c>
      <c r="G230" s="10">
        <v>0</v>
      </c>
      <c r="H230" s="10">
        <f t="shared" si="17"/>
        <v>502702</v>
      </c>
      <c r="K230" s="14"/>
      <c r="L230" s="14"/>
      <c r="M230" s="14"/>
      <c r="N230" s="14"/>
    </row>
    <row r="231" spans="1:14" ht="28.9" customHeight="1" x14ac:dyDescent="0.2">
      <c r="A231" s="8" t="s">
        <v>389</v>
      </c>
      <c r="B231" s="9" t="s">
        <v>390</v>
      </c>
      <c r="C231" s="9"/>
      <c r="D231" s="10">
        <v>254471</v>
      </c>
      <c r="E231" s="10">
        <f t="shared" si="16"/>
        <v>254471</v>
      </c>
      <c r="F231" s="10">
        <v>0</v>
      </c>
      <c r="G231" s="10">
        <v>0</v>
      </c>
      <c r="H231" s="10">
        <f t="shared" si="17"/>
        <v>254471</v>
      </c>
      <c r="K231" s="14"/>
      <c r="L231" s="14"/>
      <c r="M231" s="14"/>
      <c r="N231" s="14"/>
    </row>
    <row r="232" spans="1:14" ht="28.9" customHeight="1" x14ac:dyDescent="0.2">
      <c r="A232" s="8" t="s">
        <v>391</v>
      </c>
      <c r="B232" s="9" t="s">
        <v>392</v>
      </c>
      <c r="C232" s="9"/>
      <c r="D232" s="10">
        <v>86056</v>
      </c>
      <c r="E232" s="10">
        <f t="shared" si="16"/>
        <v>86056</v>
      </c>
      <c r="F232" s="10">
        <v>0</v>
      </c>
      <c r="G232" s="10">
        <v>0</v>
      </c>
      <c r="H232" s="10">
        <f t="shared" si="17"/>
        <v>86056</v>
      </c>
      <c r="K232" s="14"/>
      <c r="L232" s="14"/>
      <c r="M232" s="14"/>
      <c r="N232" s="14"/>
    </row>
    <row r="233" spans="1:14" ht="28.9" customHeight="1" x14ac:dyDescent="0.2">
      <c r="A233" s="8" t="s">
        <v>393</v>
      </c>
      <c r="B233" s="9" t="s">
        <v>394</v>
      </c>
      <c r="C233" s="9"/>
      <c r="D233" s="10">
        <v>27672</v>
      </c>
      <c r="E233" s="10">
        <f t="shared" si="16"/>
        <v>27672</v>
      </c>
      <c r="F233" s="10">
        <v>0</v>
      </c>
      <c r="G233" s="10">
        <v>0</v>
      </c>
      <c r="H233" s="10">
        <f t="shared" si="17"/>
        <v>27672</v>
      </c>
      <c r="K233" s="14"/>
      <c r="L233" s="14"/>
      <c r="M233" s="14"/>
      <c r="N233" s="14"/>
    </row>
    <row r="234" spans="1:14" ht="28.9" customHeight="1" x14ac:dyDescent="0.2">
      <c r="A234" s="8" t="s">
        <v>395</v>
      </c>
      <c r="B234" s="9" t="s">
        <v>396</v>
      </c>
      <c r="C234" s="9"/>
      <c r="D234" s="10">
        <v>3790</v>
      </c>
      <c r="E234" s="10">
        <f t="shared" si="16"/>
        <v>3790</v>
      </c>
      <c r="F234" s="10">
        <v>0</v>
      </c>
      <c r="G234" s="10">
        <v>0</v>
      </c>
      <c r="H234" s="10">
        <f t="shared" si="17"/>
        <v>3790</v>
      </c>
      <c r="K234" s="14"/>
      <c r="L234" s="14"/>
      <c r="M234" s="14"/>
      <c r="N234" s="14"/>
    </row>
    <row r="235" spans="1:14" ht="28.9" customHeight="1" x14ac:dyDescent="0.2">
      <c r="A235" s="8" t="s">
        <v>397</v>
      </c>
      <c r="B235" s="9" t="s">
        <v>398</v>
      </c>
      <c r="C235" s="9"/>
      <c r="D235" s="10">
        <v>4736</v>
      </c>
      <c r="E235" s="10">
        <f t="shared" si="16"/>
        <v>4736</v>
      </c>
      <c r="F235" s="10">
        <v>0</v>
      </c>
      <c r="G235" s="10">
        <v>0</v>
      </c>
      <c r="H235" s="10">
        <f t="shared" si="17"/>
        <v>4736</v>
      </c>
      <c r="K235" s="14"/>
      <c r="L235" s="14"/>
      <c r="M235" s="14"/>
      <c r="N235" s="14"/>
    </row>
    <row r="236" spans="1:14" ht="28.9" customHeight="1" x14ac:dyDescent="0.2">
      <c r="A236" s="8" t="s">
        <v>399</v>
      </c>
      <c r="B236" s="9" t="s">
        <v>400</v>
      </c>
      <c r="C236" s="9"/>
      <c r="D236" s="10">
        <v>90651</v>
      </c>
      <c r="E236" s="10">
        <f t="shared" si="16"/>
        <v>90651</v>
      </c>
      <c r="F236" s="10">
        <v>0</v>
      </c>
      <c r="G236" s="10">
        <v>0</v>
      </c>
      <c r="H236" s="10">
        <f t="shared" si="17"/>
        <v>90651</v>
      </c>
      <c r="K236" s="14"/>
      <c r="L236" s="14"/>
      <c r="M236" s="14"/>
      <c r="N236" s="14"/>
    </row>
    <row r="237" spans="1:14" ht="28.9" customHeight="1" x14ac:dyDescent="0.2">
      <c r="A237" s="8" t="s">
        <v>401</v>
      </c>
      <c r="B237" s="9" t="s">
        <v>402</v>
      </c>
      <c r="C237" s="9"/>
      <c r="D237" s="10">
        <v>-109594</v>
      </c>
      <c r="E237" s="10">
        <f t="shared" si="16"/>
        <v>-109594</v>
      </c>
      <c r="F237" s="10">
        <v>0</v>
      </c>
      <c r="G237" s="10">
        <v>0</v>
      </c>
      <c r="H237" s="10">
        <f t="shared" si="17"/>
        <v>-109594</v>
      </c>
      <c r="K237" s="14"/>
      <c r="L237" s="14"/>
      <c r="M237" s="14"/>
      <c r="N237" s="14"/>
    </row>
    <row r="238" spans="1:14" ht="28.9" customHeight="1" x14ac:dyDescent="0.2">
      <c r="A238" s="8" t="s">
        <v>403</v>
      </c>
      <c r="B238" s="9" t="s">
        <v>404</v>
      </c>
      <c r="C238" s="9"/>
      <c r="D238" s="10">
        <v>38445</v>
      </c>
      <c r="E238" s="10">
        <f t="shared" si="16"/>
        <v>38445</v>
      </c>
      <c r="F238" s="10">
        <v>0</v>
      </c>
      <c r="G238" s="10">
        <v>0</v>
      </c>
      <c r="H238" s="10">
        <f t="shared" si="17"/>
        <v>38445</v>
      </c>
      <c r="K238" s="14"/>
      <c r="L238" s="14"/>
      <c r="M238" s="14"/>
      <c r="N238" s="14"/>
    </row>
    <row r="239" spans="1:14" ht="28.9" customHeight="1" x14ac:dyDescent="0.2">
      <c r="A239" s="8" t="s">
        <v>405</v>
      </c>
      <c r="B239" s="9" t="s">
        <v>406</v>
      </c>
      <c r="C239" s="9"/>
      <c r="D239" s="10">
        <v>-24327</v>
      </c>
      <c r="E239" s="10">
        <f t="shared" si="16"/>
        <v>-24327</v>
      </c>
      <c r="F239" s="10">
        <v>0</v>
      </c>
      <c r="G239" s="10">
        <v>0</v>
      </c>
      <c r="H239" s="10">
        <f t="shared" si="17"/>
        <v>-24327</v>
      </c>
      <c r="K239" s="14"/>
      <c r="L239" s="14"/>
      <c r="M239" s="14"/>
      <c r="N239" s="14"/>
    </row>
    <row r="240" spans="1:14" ht="28.9" customHeight="1" x14ac:dyDescent="0.2">
      <c r="A240" s="8" t="s">
        <v>407</v>
      </c>
      <c r="B240" s="9" t="s">
        <v>408</v>
      </c>
      <c r="C240" s="9"/>
      <c r="D240" s="10">
        <v>-50313</v>
      </c>
      <c r="E240" s="10">
        <f t="shared" si="16"/>
        <v>-50313</v>
      </c>
      <c r="F240" s="10">
        <v>0</v>
      </c>
      <c r="G240" s="10">
        <v>0</v>
      </c>
      <c r="H240" s="10">
        <f t="shared" si="17"/>
        <v>-50313</v>
      </c>
      <c r="K240" s="14"/>
      <c r="L240" s="14"/>
      <c r="M240" s="14"/>
      <c r="N240" s="14"/>
    </row>
    <row r="241" spans="1:39" ht="28.9" customHeight="1" x14ac:dyDescent="0.2">
      <c r="A241" s="8" t="s">
        <v>409</v>
      </c>
      <c r="B241" s="9" t="s">
        <v>410</v>
      </c>
      <c r="C241" s="9"/>
      <c r="D241" s="10">
        <v>-173715</v>
      </c>
      <c r="E241" s="10">
        <f t="shared" si="16"/>
        <v>-173715</v>
      </c>
      <c r="F241" s="10">
        <v>0</v>
      </c>
      <c r="G241" s="10">
        <v>0</v>
      </c>
      <c r="H241" s="10">
        <f t="shared" si="17"/>
        <v>-173715</v>
      </c>
      <c r="K241" s="14"/>
      <c r="L241" s="14"/>
      <c r="M241" s="14"/>
      <c r="N241" s="14"/>
    </row>
    <row r="242" spans="1:39" ht="28.9" customHeight="1" x14ac:dyDescent="0.2">
      <c r="A242" s="8" t="s">
        <v>411</v>
      </c>
      <c r="B242" s="9" t="s">
        <v>412</v>
      </c>
      <c r="C242" s="9"/>
      <c r="D242" s="10">
        <v>903973</v>
      </c>
      <c r="E242" s="10">
        <f t="shared" si="16"/>
        <v>903973</v>
      </c>
      <c r="F242" s="10">
        <v>0</v>
      </c>
      <c r="G242" s="10">
        <v>0</v>
      </c>
      <c r="H242" s="10">
        <f t="shared" si="17"/>
        <v>903973</v>
      </c>
      <c r="K242" s="14"/>
      <c r="L242" s="14"/>
      <c r="M242" s="14"/>
      <c r="N242" s="14"/>
    </row>
    <row r="243" spans="1:39" ht="28.9" customHeight="1" x14ac:dyDescent="0.2">
      <c r="A243" s="8" t="s">
        <v>413</v>
      </c>
      <c r="B243" s="9" t="s">
        <v>414</v>
      </c>
      <c r="C243" s="9"/>
      <c r="D243" s="10">
        <v>6015</v>
      </c>
      <c r="E243" s="10">
        <f t="shared" si="16"/>
        <v>6015</v>
      </c>
      <c r="F243" s="10">
        <v>0</v>
      </c>
      <c r="G243" s="10">
        <v>0</v>
      </c>
      <c r="H243" s="10">
        <f t="shared" si="17"/>
        <v>6015</v>
      </c>
      <c r="K243" s="14"/>
      <c r="L243" s="14"/>
      <c r="M243" s="14"/>
      <c r="N243" s="14"/>
    </row>
    <row r="244" spans="1:39" ht="38.25" x14ac:dyDescent="0.2">
      <c r="A244" s="8" t="s">
        <v>415</v>
      </c>
      <c r="B244" s="9" t="s">
        <v>416</v>
      </c>
      <c r="C244" s="9"/>
      <c r="D244" s="10">
        <v>185595</v>
      </c>
      <c r="E244" s="10">
        <f t="shared" si="16"/>
        <v>185595</v>
      </c>
      <c r="F244" s="10">
        <v>0</v>
      </c>
      <c r="G244" s="10">
        <v>0</v>
      </c>
      <c r="H244" s="10">
        <f t="shared" si="17"/>
        <v>185595</v>
      </c>
      <c r="K244" s="14"/>
      <c r="L244" s="14"/>
      <c r="M244" s="14"/>
      <c r="N244" s="14"/>
    </row>
    <row r="245" spans="1:39" ht="38.25" x14ac:dyDescent="0.2">
      <c r="A245" s="8" t="s">
        <v>417</v>
      </c>
      <c r="B245" s="9" t="s">
        <v>418</v>
      </c>
      <c r="C245" s="9"/>
      <c r="D245" s="10">
        <v>134231</v>
      </c>
      <c r="E245" s="10">
        <f t="shared" si="16"/>
        <v>134231</v>
      </c>
      <c r="F245" s="10">
        <v>0</v>
      </c>
      <c r="G245" s="10">
        <v>0</v>
      </c>
      <c r="H245" s="10">
        <f t="shared" si="17"/>
        <v>134231</v>
      </c>
      <c r="K245" s="14"/>
      <c r="L245" s="14"/>
      <c r="M245" s="14"/>
      <c r="N245" s="14"/>
    </row>
    <row r="246" spans="1:39" ht="38.25" x14ac:dyDescent="0.2">
      <c r="A246" s="8" t="s">
        <v>419</v>
      </c>
      <c r="B246" s="9" t="s">
        <v>420</v>
      </c>
      <c r="C246" s="9"/>
      <c r="D246" s="10">
        <v>111310</v>
      </c>
      <c r="E246" s="10">
        <f t="shared" si="16"/>
        <v>111310</v>
      </c>
      <c r="F246" s="10">
        <v>0</v>
      </c>
      <c r="G246" s="10">
        <v>0</v>
      </c>
      <c r="H246" s="10">
        <f t="shared" si="17"/>
        <v>111310</v>
      </c>
      <c r="K246" s="14"/>
      <c r="L246" s="14"/>
      <c r="M246" s="14"/>
      <c r="N246" s="14"/>
    </row>
    <row r="247" spans="1:39" ht="27" customHeight="1" x14ac:dyDescent="0.2">
      <c r="A247" s="37">
        <v>1124014</v>
      </c>
      <c r="B247" s="38" t="s">
        <v>1402</v>
      </c>
      <c r="C247" s="39"/>
      <c r="D247" s="84">
        <v>75000</v>
      </c>
      <c r="E247" s="24">
        <f t="shared" si="16"/>
        <v>75000</v>
      </c>
      <c r="F247" s="24"/>
      <c r="G247" s="24"/>
      <c r="H247" s="10">
        <f t="shared" si="17"/>
        <v>75000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</row>
    <row r="248" spans="1:39" ht="28.9" customHeight="1" x14ac:dyDescent="0.2">
      <c r="A248" s="8" t="s">
        <v>421</v>
      </c>
      <c r="B248" s="9" t="s">
        <v>422</v>
      </c>
      <c r="C248" s="9"/>
      <c r="D248" s="10">
        <v>122604</v>
      </c>
      <c r="E248" s="10">
        <f t="shared" si="16"/>
        <v>122604</v>
      </c>
      <c r="F248" s="10">
        <v>0</v>
      </c>
      <c r="G248" s="10">
        <v>0</v>
      </c>
      <c r="H248" s="10">
        <f t="shared" si="17"/>
        <v>122604</v>
      </c>
      <c r="K248" s="14"/>
      <c r="L248" s="14"/>
      <c r="M248" s="14"/>
      <c r="N248" s="14"/>
    </row>
    <row r="249" spans="1:39" ht="28.9" customHeight="1" x14ac:dyDescent="0.2">
      <c r="A249" s="8" t="s">
        <v>423</v>
      </c>
      <c r="B249" s="9" t="s">
        <v>424</v>
      </c>
      <c r="C249" s="9"/>
      <c r="D249" s="10">
        <v>150194</v>
      </c>
      <c r="E249" s="10">
        <f t="shared" si="16"/>
        <v>150194</v>
      </c>
      <c r="F249" s="10">
        <v>0</v>
      </c>
      <c r="G249" s="10">
        <v>0</v>
      </c>
      <c r="H249" s="10">
        <f t="shared" si="17"/>
        <v>150194</v>
      </c>
      <c r="K249" s="14"/>
      <c r="L249" s="14"/>
      <c r="M249" s="14"/>
      <c r="N249" s="14"/>
    </row>
    <row r="250" spans="1:39" ht="28.9" customHeight="1" x14ac:dyDescent="0.2">
      <c r="A250" s="8" t="s">
        <v>425</v>
      </c>
      <c r="B250" s="9" t="s">
        <v>426</v>
      </c>
      <c r="C250" s="9"/>
      <c r="D250" s="10">
        <v>477974</v>
      </c>
      <c r="E250" s="10">
        <f t="shared" si="16"/>
        <v>477974</v>
      </c>
      <c r="F250" s="10">
        <v>0</v>
      </c>
      <c r="G250" s="10">
        <v>0</v>
      </c>
      <c r="H250" s="10">
        <f t="shared" si="17"/>
        <v>477974</v>
      </c>
      <c r="K250" s="14"/>
      <c r="L250" s="14"/>
      <c r="M250" s="14"/>
      <c r="N250" s="14"/>
    </row>
    <row r="251" spans="1:39" ht="28.9" customHeight="1" x14ac:dyDescent="0.2">
      <c r="A251" s="8" t="s">
        <v>427</v>
      </c>
      <c r="B251" s="9" t="s">
        <v>428</v>
      </c>
      <c r="C251" s="9"/>
      <c r="D251" s="10">
        <v>736811</v>
      </c>
      <c r="E251" s="10">
        <f t="shared" si="16"/>
        <v>736811</v>
      </c>
      <c r="F251" s="10">
        <v>0</v>
      </c>
      <c r="G251" s="10">
        <v>0</v>
      </c>
      <c r="H251" s="10">
        <f t="shared" si="17"/>
        <v>736811</v>
      </c>
      <c r="K251" s="14"/>
      <c r="L251" s="14"/>
      <c r="M251" s="14"/>
      <c r="N251" s="14"/>
    </row>
    <row r="252" spans="1:39" ht="28.9" customHeight="1" x14ac:dyDescent="0.2">
      <c r="A252" s="8" t="s">
        <v>429</v>
      </c>
      <c r="B252" s="9" t="s">
        <v>430</v>
      </c>
      <c r="C252" s="9"/>
      <c r="D252" s="10">
        <v>190045</v>
      </c>
      <c r="E252" s="10">
        <f t="shared" si="16"/>
        <v>190045</v>
      </c>
      <c r="F252" s="10">
        <v>0</v>
      </c>
      <c r="G252" s="10">
        <v>0</v>
      </c>
      <c r="H252" s="10">
        <f t="shared" si="17"/>
        <v>190045</v>
      </c>
      <c r="K252" s="14"/>
      <c r="L252" s="14"/>
      <c r="M252" s="14"/>
      <c r="N252" s="14"/>
    </row>
    <row r="253" spans="1:39" ht="28.9" customHeight="1" x14ac:dyDescent="0.2">
      <c r="A253" s="8" t="s">
        <v>431</v>
      </c>
      <c r="B253" s="9" t="s">
        <v>432</v>
      </c>
      <c r="C253" s="9"/>
      <c r="D253" s="10">
        <v>68487</v>
      </c>
      <c r="E253" s="10">
        <f t="shared" si="16"/>
        <v>68487</v>
      </c>
      <c r="F253" s="10">
        <v>0</v>
      </c>
      <c r="G253" s="10">
        <v>0</v>
      </c>
      <c r="H253" s="10">
        <f t="shared" si="17"/>
        <v>68487</v>
      </c>
      <c r="K253" s="14"/>
      <c r="L253" s="14"/>
      <c r="M253" s="14"/>
      <c r="N253" s="14"/>
    </row>
    <row r="254" spans="1:39" ht="28.9" customHeight="1" x14ac:dyDescent="0.2">
      <c r="A254" s="8" t="s">
        <v>433</v>
      </c>
      <c r="B254" s="9" t="s">
        <v>434</v>
      </c>
      <c r="C254" s="9"/>
      <c r="D254" s="10">
        <v>64930</v>
      </c>
      <c r="E254" s="10">
        <f t="shared" si="16"/>
        <v>64930</v>
      </c>
      <c r="F254" s="10">
        <v>0</v>
      </c>
      <c r="G254" s="10">
        <v>0</v>
      </c>
      <c r="H254" s="10">
        <f t="shared" si="17"/>
        <v>64930</v>
      </c>
      <c r="K254" s="14"/>
      <c r="L254" s="14"/>
      <c r="M254" s="14"/>
      <c r="N254" s="14"/>
    </row>
    <row r="255" spans="1:39" ht="38.25" x14ac:dyDescent="0.2">
      <c r="A255" s="8" t="s">
        <v>435</v>
      </c>
      <c r="B255" s="9" t="s">
        <v>436</v>
      </c>
      <c r="C255" s="9"/>
      <c r="D255" s="10">
        <v>64781</v>
      </c>
      <c r="E255" s="10">
        <f t="shared" si="16"/>
        <v>64781</v>
      </c>
      <c r="F255" s="10">
        <v>0</v>
      </c>
      <c r="G255" s="10">
        <v>0</v>
      </c>
      <c r="H255" s="10">
        <f t="shared" si="17"/>
        <v>64781</v>
      </c>
      <c r="K255" s="14"/>
      <c r="L255" s="14"/>
      <c r="M255" s="14"/>
      <c r="N255" s="14"/>
    </row>
    <row r="256" spans="1:39" ht="38.25" x14ac:dyDescent="0.2">
      <c r="A256" s="8" t="s">
        <v>437</v>
      </c>
      <c r="B256" s="9" t="s">
        <v>438</v>
      </c>
      <c r="C256" s="9"/>
      <c r="D256" s="10">
        <v>125987</v>
      </c>
      <c r="E256" s="10">
        <f t="shared" si="16"/>
        <v>125987</v>
      </c>
      <c r="F256" s="10">
        <v>0</v>
      </c>
      <c r="G256" s="10">
        <v>0</v>
      </c>
      <c r="H256" s="10">
        <f t="shared" ref="H256:H275" si="18">SUM(E256:G256)</f>
        <v>125987</v>
      </c>
      <c r="K256" s="14"/>
      <c r="L256" s="14"/>
      <c r="M256" s="14"/>
      <c r="N256" s="14"/>
    </row>
    <row r="257" spans="1:14" ht="38.25" x14ac:dyDescent="0.2">
      <c r="A257" s="8" t="s">
        <v>439</v>
      </c>
      <c r="B257" s="9" t="s">
        <v>440</v>
      </c>
      <c r="C257" s="9"/>
      <c r="D257" s="10">
        <v>47264</v>
      </c>
      <c r="E257" s="10">
        <f t="shared" ref="E257:E275" si="19">SUM(C257:D257)</f>
        <v>47264</v>
      </c>
      <c r="F257" s="10">
        <v>0</v>
      </c>
      <c r="G257" s="10">
        <v>0</v>
      </c>
      <c r="H257" s="10">
        <f t="shared" si="18"/>
        <v>47264</v>
      </c>
      <c r="K257" s="14"/>
      <c r="L257" s="14"/>
      <c r="M257" s="14"/>
      <c r="N257" s="14"/>
    </row>
    <row r="258" spans="1:14" ht="38.25" x14ac:dyDescent="0.2">
      <c r="A258" s="8" t="s">
        <v>441</v>
      </c>
      <c r="B258" s="9" t="s">
        <v>442</v>
      </c>
      <c r="C258" s="9"/>
      <c r="D258" s="10">
        <v>444175</v>
      </c>
      <c r="E258" s="10">
        <f t="shared" si="19"/>
        <v>444175</v>
      </c>
      <c r="F258" s="10">
        <v>0</v>
      </c>
      <c r="G258" s="10">
        <v>0</v>
      </c>
      <c r="H258" s="10">
        <f t="shared" si="18"/>
        <v>444175</v>
      </c>
      <c r="K258" s="14"/>
      <c r="L258" s="14"/>
      <c r="M258" s="14"/>
      <c r="N258" s="14"/>
    </row>
    <row r="259" spans="1:14" ht="38.25" x14ac:dyDescent="0.2">
      <c r="A259" s="8" t="s">
        <v>443</v>
      </c>
      <c r="B259" s="9" t="s">
        <v>444</v>
      </c>
      <c r="C259" s="9"/>
      <c r="D259" s="10">
        <v>44143</v>
      </c>
      <c r="E259" s="10">
        <f t="shared" si="19"/>
        <v>44143</v>
      </c>
      <c r="F259" s="10">
        <v>0</v>
      </c>
      <c r="G259" s="10">
        <v>0</v>
      </c>
      <c r="H259" s="10">
        <f t="shared" si="18"/>
        <v>44143</v>
      </c>
      <c r="K259" s="14"/>
      <c r="L259" s="14"/>
      <c r="M259" s="14"/>
      <c r="N259" s="14"/>
    </row>
    <row r="260" spans="1:14" ht="38.25" x14ac:dyDescent="0.2">
      <c r="A260" s="8" t="s">
        <v>445</v>
      </c>
      <c r="B260" s="9" t="s">
        <v>446</v>
      </c>
      <c r="C260" s="9"/>
      <c r="D260" s="10">
        <v>241304</v>
      </c>
      <c r="E260" s="10">
        <f t="shared" si="19"/>
        <v>241304</v>
      </c>
      <c r="F260" s="10">
        <v>0</v>
      </c>
      <c r="G260" s="10">
        <v>0</v>
      </c>
      <c r="H260" s="10">
        <f t="shared" si="18"/>
        <v>241304</v>
      </c>
      <c r="K260" s="14"/>
      <c r="L260" s="14"/>
      <c r="M260" s="14"/>
      <c r="N260" s="14"/>
    </row>
    <row r="261" spans="1:14" ht="28.9" customHeight="1" x14ac:dyDescent="0.2">
      <c r="A261" s="8" t="s">
        <v>447</v>
      </c>
      <c r="B261" s="9" t="s">
        <v>448</v>
      </c>
      <c r="C261" s="9"/>
      <c r="D261" s="10">
        <v>690866</v>
      </c>
      <c r="E261" s="10">
        <f t="shared" si="19"/>
        <v>690866</v>
      </c>
      <c r="F261" s="10">
        <v>0</v>
      </c>
      <c r="G261" s="10">
        <v>0</v>
      </c>
      <c r="H261" s="10">
        <f t="shared" si="18"/>
        <v>690866</v>
      </c>
      <c r="K261" s="14"/>
      <c r="L261" s="14"/>
      <c r="M261" s="14"/>
      <c r="N261" s="14"/>
    </row>
    <row r="262" spans="1:14" ht="28.9" customHeight="1" x14ac:dyDescent="0.2">
      <c r="A262" s="8" t="s">
        <v>449</v>
      </c>
      <c r="B262" s="9" t="s">
        <v>450</v>
      </c>
      <c r="C262" s="9"/>
      <c r="D262" s="10">
        <v>760888</v>
      </c>
      <c r="E262" s="10">
        <f t="shared" si="19"/>
        <v>760888</v>
      </c>
      <c r="F262" s="10">
        <v>0</v>
      </c>
      <c r="G262" s="10">
        <v>0</v>
      </c>
      <c r="H262" s="10">
        <f t="shared" si="18"/>
        <v>760888</v>
      </c>
      <c r="K262" s="14"/>
      <c r="L262" s="14"/>
      <c r="M262" s="14"/>
      <c r="N262" s="14"/>
    </row>
    <row r="263" spans="1:14" ht="28.9" customHeight="1" x14ac:dyDescent="0.2">
      <c r="A263" s="8" t="s">
        <v>451</v>
      </c>
      <c r="B263" s="9" t="s">
        <v>452</v>
      </c>
      <c r="C263" s="9"/>
      <c r="D263" s="10">
        <v>290268</v>
      </c>
      <c r="E263" s="10">
        <f t="shared" si="19"/>
        <v>290268</v>
      </c>
      <c r="F263" s="10">
        <v>0</v>
      </c>
      <c r="G263" s="10">
        <v>0</v>
      </c>
      <c r="H263" s="10">
        <f t="shared" si="18"/>
        <v>290268</v>
      </c>
      <c r="K263" s="14"/>
      <c r="L263" s="14"/>
      <c r="M263" s="14"/>
      <c r="N263" s="14"/>
    </row>
    <row r="264" spans="1:14" ht="28.9" customHeight="1" x14ac:dyDescent="0.2">
      <c r="A264" s="8" t="s">
        <v>453</v>
      </c>
      <c r="B264" s="9" t="s">
        <v>454</v>
      </c>
      <c r="C264" s="9"/>
      <c r="D264" s="10">
        <v>53011</v>
      </c>
      <c r="E264" s="10">
        <f t="shared" si="19"/>
        <v>53011</v>
      </c>
      <c r="F264" s="10">
        <v>0</v>
      </c>
      <c r="G264" s="10">
        <v>0</v>
      </c>
      <c r="H264" s="10">
        <f t="shared" si="18"/>
        <v>53011</v>
      </c>
      <c r="K264" s="14"/>
      <c r="L264" s="14"/>
      <c r="M264" s="14"/>
      <c r="N264" s="14"/>
    </row>
    <row r="265" spans="1:14" ht="28.9" customHeight="1" x14ac:dyDescent="0.2">
      <c r="A265" s="8" t="s">
        <v>455</v>
      </c>
      <c r="B265" s="9" t="s">
        <v>456</v>
      </c>
      <c r="C265" s="9"/>
      <c r="D265" s="10">
        <v>1141682</v>
      </c>
      <c r="E265" s="10">
        <f t="shared" si="19"/>
        <v>1141682</v>
      </c>
      <c r="F265" s="10">
        <v>0</v>
      </c>
      <c r="G265" s="10">
        <v>0</v>
      </c>
      <c r="H265" s="10">
        <f t="shared" si="18"/>
        <v>1141682</v>
      </c>
      <c r="K265" s="14"/>
      <c r="L265" s="14"/>
      <c r="M265" s="14"/>
      <c r="N265" s="14"/>
    </row>
    <row r="266" spans="1:14" ht="28.9" customHeight="1" x14ac:dyDescent="0.2">
      <c r="A266" s="8" t="s">
        <v>457</v>
      </c>
      <c r="B266" s="9" t="s">
        <v>458</v>
      </c>
      <c r="C266" s="9"/>
      <c r="D266" s="10">
        <v>34349</v>
      </c>
      <c r="E266" s="10">
        <f t="shared" si="19"/>
        <v>34349</v>
      </c>
      <c r="F266" s="10">
        <v>0</v>
      </c>
      <c r="G266" s="10">
        <v>0</v>
      </c>
      <c r="H266" s="10">
        <f t="shared" si="18"/>
        <v>34349</v>
      </c>
      <c r="K266" s="14"/>
      <c r="L266" s="14"/>
      <c r="M266" s="14"/>
      <c r="N266" s="14"/>
    </row>
    <row r="267" spans="1:14" ht="28.9" customHeight="1" x14ac:dyDescent="0.2">
      <c r="A267" s="8" t="s">
        <v>459</v>
      </c>
      <c r="B267" s="9" t="s">
        <v>460</v>
      </c>
      <c r="C267" s="9"/>
      <c r="D267" s="10">
        <v>265438</v>
      </c>
      <c r="E267" s="10">
        <f t="shared" si="19"/>
        <v>265438</v>
      </c>
      <c r="F267" s="10">
        <v>0</v>
      </c>
      <c r="G267" s="10">
        <v>0</v>
      </c>
      <c r="H267" s="10">
        <f t="shared" si="18"/>
        <v>265438</v>
      </c>
      <c r="K267" s="14"/>
      <c r="L267" s="14"/>
      <c r="M267" s="14"/>
      <c r="N267" s="14"/>
    </row>
    <row r="268" spans="1:14" ht="38.25" x14ac:dyDescent="0.2">
      <c r="A268" s="8" t="s">
        <v>461</v>
      </c>
      <c r="B268" s="9" t="s">
        <v>462</v>
      </c>
      <c r="C268" s="9"/>
      <c r="D268" s="10">
        <v>130204</v>
      </c>
      <c r="E268" s="10">
        <f t="shared" si="19"/>
        <v>130204</v>
      </c>
      <c r="F268" s="10">
        <v>0</v>
      </c>
      <c r="G268" s="10">
        <v>0</v>
      </c>
      <c r="H268" s="10">
        <f t="shared" si="18"/>
        <v>130204</v>
      </c>
      <c r="K268" s="14"/>
      <c r="L268" s="14"/>
      <c r="M268" s="14"/>
      <c r="N268" s="14"/>
    </row>
    <row r="269" spans="1:14" ht="38.25" x14ac:dyDescent="0.2">
      <c r="A269" s="8" t="s">
        <v>463</v>
      </c>
      <c r="B269" s="9" t="s">
        <v>464</v>
      </c>
      <c r="C269" s="9"/>
      <c r="D269" s="10">
        <v>121838</v>
      </c>
      <c r="E269" s="10">
        <f t="shared" si="19"/>
        <v>121838</v>
      </c>
      <c r="F269" s="10">
        <v>0</v>
      </c>
      <c r="G269" s="10">
        <v>0</v>
      </c>
      <c r="H269" s="10">
        <f t="shared" si="18"/>
        <v>121838</v>
      </c>
      <c r="K269" s="14"/>
      <c r="L269" s="14"/>
      <c r="M269" s="14"/>
      <c r="N269" s="14"/>
    </row>
    <row r="270" spans="1:14" ht="28.9" customHeight="1" x14ac:dyDescent="0.2">
      <c r="A270" s="8" t="s">
        <v>465</v>
      </c>
      <c r="B270" s="9" t="s">
        <v>466</v>
      </c>
      <c r="C270" s="9"/>
      <c r="D270" s="10">
        <v>480639</v>
      </c>
      <c r="E270" s="10">
        <f t="shared" si="19"/>
        <v>480639</v>
      </c>
      <c r="F270" s="10">
        <v>0</v>
      </c>
      <c r="G270" s="10">
        <v>0</v>
      </c>
      <c r="H270" s="10">
        <f t="shared" si="18"/>
        <v>480639</v>
      </c>
      <c r="K270" s="14"/>
      <c r="L270" s="14"/>
      <c r="M270" s="14"/>
      <c r="N270" s="14"/>
    </row>
    <row r="271" spans="1:14" ht="28.9" customHeight="1" x14ac:dyDescent="0.2">
      <c r="A271" s="8" t="s">
        <v>467</v>
      </c>
      <c r="B271" s="9" t="s">
        <v>468</v>
      </c>
      <c r="C271" s="10"/>
      <c r="D271" s="10">
        <v>1226751</v>
      </c>
      <c r="E271" s="10">
        <f t="shared" si="19"/>
        <v>1226751</v>
      </c>
      <c r="F271" s="10">
        <v>0</v>
      </c>
      <c r="G271" s="10">
        <v>0</v>
      </c>
      <c r="H271" s="10">
        <f t="shared" si="18"/>
        <v>1226751</v>
      </c>
      <c r="K271" s="14"/>
      <c r="L271" s="14"/>
      <c r="M271" s="14"/>
      <c r="N271" s="14"/>
    </row>
    <row r="272" spans="1:14" ht="28.9" customHeight="1" x14ac:dyDescent="0.2">
      <c r="A272" s="8" t="s">
        <v>469</v>
      </c>
      <c r="B272" s="9" t="s">
        <v>470</v>
      </c>
      <c r="C272" s="9"/>
      <c r="D272" s="10">
        <v>0</v>
      </c>
      <c r="E272" s="10">
        <f t="shared" si="19"/>
        <v>0</v>
      </c>
      <c r="F272" s="10">
        <v>0</v>
      </c>
      <c r="G272" s="10">
        <v>0</v>
      </c>
      <c r="H272" s="10">
        <f t="shared" si="18"/>
        <v>0</v>
      </c>
      <c r="K272" s="14"/>
      <c r="L272" s="14"/>
      <c r="M272" s="14"/>
      <c r="N272" s="14"/>
    </row>
    <row r="273" spans="1:14" ht="28.9" customHeight="1" x14ac:dyDescent="0.2">
      <c r="A273" s="8" t="s">
        <v>471</v>
      </c>
      <c r="B273" s="9" t="s">
        <v>472</v>
      </c>
      <c r="C273" s="9"/>
      <c r="D273" s="10">
        <v>220411</v>
      </c>
      <c r="E273" s="10">
        <f t="shared" si="19"/>
        <v>220411</v>
      </c>
      <c r="F273" s="10">
        <v>0</v>
      </c>
      <c r="G273" s="10">
        <v>0</v>
      </c>
      <c r="H273" s="10">
        <f t="shared" si="18"/>
        <v>220411</v>
      </c>
      <c r="K273" s="14"/>
      <c r="L273" s="14"/>
      <c r="M273" s="14"/>
      <c r="N273" s="14"/>
    </row>
    <row r="274" spans="1:14" ht="28.9" customHeight="1" x14ac:dyDescent="0.2">
      <c r="A274" s="8" t="s">
        <v>473</v>
      </c>
      <c r="B274" s="9" t="s">
        <v>474</v>
      </c>
      <c r="C274" s="9"/>
      <c r="D274" s="10">
        <v>150000</v>
      </c>
      <c r="E274" s="10">
        <f t="shared" si="19"/>
        <v>150000</v>
      </c>
      <c r="F274" s="10">
        <v>150000</v>
      </c>
      <c r="G274" s="10">
        <v>150000</v>
      </c>
      <c r="H274" s="10">
        <f t="shared" si="18"/>
        <v>450000</v>
      </c>
      <c r="K274" s="14"/>
      <c r="L274" s="14"/>
      <c r="M274" s="14"/>
      <c r="N274" s="14"/>
    </row>
    <row r="275" spans="1:14" ht="28.9" customHeight="1" x14ac:dyDescent="0.2">
      <c r="A275" s="8" t="s">
        <v>475</v>
      </c>
      <c r="B275" s="9" t="s">
        <v>476</v>
      </c>
      <c r="C275" s="39"/>
      <c r="D275" s="10">
        <v>0</v>
      </c>
      <c r="E275" s="10">
        <f t="shared" si="19"/>
        <v>0</v>
      </c>
      <c r="F275" s="10">
        <v>100000</v>
      </c>
      <c r="G275" s="10">
        <v>100000</v>
      </c>
      <c r="H275" s="10">
        <f t="shared" si="18"/>
        <v>200000</v>
      </c>
      <c r="K275" s="14"/>
      <c r="L275" s="14"/>
      <c r="M275" s="14"/>
      <c r="N275" s="14"/>
    </row>
    <row r="276" spans="1:14" ht="18" customHeight="1" x14ac:dyDescent="0.2">
      <c r="A276" s="95" t="s">
        <v>477</v>
      </c>
      <c r="B276" s="96"/>
      <c r="C276" s="15">
        <f t="shared" ref="C276:H276" si="20">SUM(C128:C275)</f>
        <v>0</v>
      </c>
      <c r="D276" s="15">
        <f t="shared" si="20"/>
        <v>11210502</v>
      </c>
      <c r="E276" s="40">
        <f t="shared" si="20"/>
        <v>11210502</v>
      </c>
      <c r="F276" s="15">
        <f t="shared" si="20"/>
        <v>11400000</v>
      </c>
      <c r="G276" s="15">
        <f t="shared" si="20"/>
        <v>11650000</v>
      </c>
      <c r="H276" s="15">
        <f t="shared" si="20"/>
        <v>34260502</v>
      </c>
      <c r="K276" s="14"/>
      <c r="L276" s="14"/>
      <c r="M276" s="14"/>
      <c r="N276" s="14"/>
    </row>
    <row r="277" spans="1:14" ht="18" customHeight="1" x14ac:dyDescent="0.2">
      <c r="A277" s="97"/>
      <c r="B277" s="98"/>
      <c r="C277" s="98"/>
      <c r="D277" s="98"/>
      <c r="E277" s="98"/>
      <c r="F277" s="98"/>
      <c r="G277" s="98"/>
      <c r="H277" s="98"/>
      <c r="K277" s="14"/>
      <c r="L277" s="14"/>
      <c r="M277" s="14"/>
      <c r="N277" s="14"/>
    </row>
    <row r="278" spans="1:14" ht="18" customHeight="1" thickBot="1" x14ac:dyDescent="0.25">
      <c r="A278" s="6" t="s">
        <v>478</v>
      </c>
      <c r="B278" s="93" t="s">
        <v>479</v>
      </c>
      <c r="C278" s="93"/>
      <c r="D278" s="94"/>
      <c r="E278" s="94"/>
      <c r="F278" s="94"/>
      <c r="G278" s="94"/>
      <c r="H278" s="94"/>
      <c r="K278" s="14"/>
      <c r="L278" s="14"/>
      <c r="M278" s="14"/>
      <c r="N278" s="14"/>
    </row>
    <row r="279" spans="1:14" ht="26.25" thickTop="1" x14ac:dyDescent="0.2">
      <c r="A279" s="19" t="s">
        <v>0</v>
      </c>
      <c r="B279" s="20" t="s">
        <v>1</v>
      </c>
      <c r="C279" s="20" t="s">
        <v>1379</v>
      </c>
      <c r="D279" s="21" t="s">
        <v>1514</v>
      </c>
      <c r="E279" s="21" t="s">
        <v>1380</v>
      </c>
      <c r="F279" s="21" t="s">
        <v>2</v>
      </c>
      <c r="G279" s="21" t="s">
        <v>3</v>
      </c>
      <c r="H279" s="21" t="s">
        <v>4</v>
      </c>
    </row>
    <row r="280" spans="1:14" ht="28.9" customHeight="1" x14ac:dyDescent="0.2">
      <c r="A280" s="8" t="s">
        <v>480</v>
      </c>
      <c r="B280" s="9" t="s">
        <v>481</v>
      </c>
      <c r="C280" s="9"/>
      <c r="D280" s="10">
        <v>918190</v>
      </c>
      <c r="E280" s="10">
        <f>SUM(C280:D280)</f>
        <v>918190</v>
      </c>
      <c r="F280" s="10">
        <v>0</v>
      </c>
      <c r="G280" s="10">
        <v>0</v>
      </c>
      <c r="H280" s="10">
        <f>SUM(E280:G280)</f>
        <v>918190</v>
      </c>
      <c r="K280" s="14"/>
      <c r="L280" s="14"/>
      <c r="M280" s="14"/>
      <c r="N280" s="14"/>
    </row>
    <row r="281" spans="1:14" ht="18" customHeight="1" x14ac:dyDescent="0.2">
      <c r="A281" s="95" t="s">
        <v>482</v>
      </c>
      <c r="B281" s="96"/>
      <c r="C281" s="87"/>
      <c r="D281" s="15">
        <v>918190</v>
      </c>
      <c r="E281" s="15">
        <v>918190</v>
      </c>
      <c r="F281" s="15">
        <v>0</v>
      </c>
      <c r="G281" s="15">
        <v>0</v>
      </c>
      <c r="H281" s="15">
        <v>918190</v>
      </c>
      <c r="K281" s="14"/>
      <c r="L281" s="14"/>
      <c r="M281" s="14"/>
      <c r="N281" s="14"/>
    </row>
    <row r="282" spans="1:14" ht="18" customHeight="1" x14ac:dyDescent="0.2">
      <c r="A282" s="97"/>
      <c r="B282" s="98"/>
      <c r="C282" s="98"/>
      <c r="D282" s="98"/>
      <c r="E282" s="98"/>
      <c r="F282" s="98"/>
      <c r="G282" s="98"/>
      <c r="H282" s="98"/>
      <c r="K282" s="14"/>
      <c r="L282" s="14"/>
      <c r="M282" s="14"/>
      <c r="N282" s="14"/>
    </row>
    <row r="283" spans="1:14" ht="18" customHeight="1" thickBot="1" x14ac:dyDescent="0.25">
      <c r="A283" s="6" t="s">
        <v>483</v>
      </c>
      <c r="B283" s="93" t="s">
        <v>484</v>
      </c>
      <c r="C283" s="93"/>
      <c r="D283" s="94"/>
      <c r="E283" s="94"/>
      <c r="F283" s="94"/>
      <c r="G283" s="94"/>
      <c r="H283" s="94"/>
      <c r="K283" s="14"/>
      <c r="L283" s="14"/>
      <c r="M283" s="14"/>
      <c r="N283" s="14"/>
    </row>
    <row r="284" spans="1:14" ht="26.25" thickTop="1" x14ac:dyDescent="0.2">
      <c r="A284" s="19" t="s">
        <v>0</v>
      </c>
      <c r="B284" s="20" t="s">
        <v>1</v>
      </c>
      <c r="C284" s="20" t="s">
        <v>1379</v>
      </c>
      <c r="D284" s="21" t="s">
        <v>1514</v>
      </c>
      <c r="E284" s="21" t="s">
        <v>1380</v>
      </c>
      <c r="F284" s="21" t="s">
        <v>2</v>
      </c>
      <c r="G284" s="21" t="s">
        <v>3</v>
      </c>
      <c r="H284" s="21" t="s">
        <v>1381</v>
      </c>
    </row>
    <row r="285" spans="1:14" ht="28.9" customHeight="1" x14ac:dyDescent="0.2">
      <c r="A285" s="8" t="s">
        <v>485</v>
      </c>
      <c r="B285" s="9" t="s">
        <v>486</v>
      </c>
      <c r="C285" s="9"/>
      <c r="D285" s="10">
        <v>-48445</v>
      </c>
      <c r="E285" s="10">
        <f t="shared" ref="E285:E290" si="21">SUM(C285:D285)</f>
        <v>-48445</v>
      </c>
      <c r="F285" s="10">
        <v>0</v>
      </c>
      <c r="G285" s="10">
        <v>0</v>
      </c>
      <c r="H285" s="10">
        <f t="shared" ref="H285:H290" si="22">SUM(E285:G285)</f>
        <v>-48445</v>
      </c>
      <c r="K285" s="14"/>
      <c r="L285" s="14"/>
      <c r="M285" s="14"/>
      <c r="N285" s="14"/>
    </row>
    <row r="286" spans="1:14" ht="28.9" customHeight="1" x14ac:dyDescent="0.2">
      <c r="A286" s="8" t="s">
        <v>487</v>
      </c>
      <c r="B286" s="9" t="s">
        <v>488</v>
      </c>
      <c r="C286" s="9"/>
      <c r="D286" s="10">
        <v>-20001</v>
      </c>
      <c r="E286" s="10">
        <f t="shared" si="21"/>
        <v>-20001</v>
      </c>
      <c r="F286" s="10">
        <v>0</v>
      </c>
      <c r="G286" s="10">
        <v>0</v>
      </c>
      <c r="H286" s="10">
        <f t="shared" si="22"/>
        <v>-20001</v>
      </c>
      <c r="K286" s="14"/>
      <c r="L286" s="14"/>
      <c r="M286" s="14"/>
      <c r="N286" s="14"/>
    </row>
    <row r="287" spans="1:14" ht="28.9" customHeight="1" x14ac:dyDescent="0.2">
      <c r="A287" s="8" t="s">
        <v>489</v>
      </c>
      <c r="B287" s="9" t="s">
        <v>490</v>
      </c>
      <c r="C287" s="9"/>
      <c r="D287" s="10">
        <v>-133559</v>
      </c>
      <c r="E287" s="10">
        <f t="shared" si="21"/>
        <v>-133559</v>
      </c>
      <c r="F287" s="10">
        <v>0</v>
      </c>
      <c r="G287" s="10">
        <v>0</v>
      </c>
      <c r="H287" s="10">
        <f t="shared" si="22"/>
        <v>-133559</v>
      </c>
      <c r="K287" s="14"/>
      <c r="L287" s="14"/>
      <c r="M287" s="14"/>
      <c r="N287" s="14"/>
    </row>
    <row r="288" spans="1:14" ht="28.9" customHeight="1" x14ac:dyDescent="0.2">
      <c r="A288" s="8" t="s">
        <v>491</v>
      </c>
      <c r="B288" s="9" t="s">
        <v>492</v>
      </c>
      <c r="C288" s="9"/>
      <c r="D288" s="10">
        <v>-161672</v>
      </c>
      <c r="E288" s="10">
        <f t="shared" si="21"/>
        <v>-161672</v>
      </c>
      <c r="F288" s="10">
        <v>0</v>
      </c>
      <c r="G288" s="10">
        <v>0</v>
      </c>
      <c r="H288" s="10">
        <f t="shared" si="22"/>
        <v>-161672</v>
      </c>
      <c r="K288" s="14"/>
      <c r="L288" s="14"/>
      <c r="M288" s="14"/>
      <c r="N288" s="14"/>
    </row>
    <row r="289" spans="1:14" ht="28.9" customHeight="1" x14ac:dyDescent="0.2">
      <c r="A289" s="8" t="s">
        <v>493</v>
      </c>
      <c r="B289" s="9" t="s">
        <v>494</v>
      </c>
      <c r="C289" s="9"/>
      <c r="D289" s="10">
        <v>-14356</v>
      </c>
      <c r="E289" s="10">
        <f t="shared" si="21"/>
        <v>-14356</v>
      </c>
      <c r="F289" s="10">
        <v>0</v>
      </c>
      <c r="G289" s="10">
        <v>0</v>
      </c>
      <c r="H289" s="10">
        <f t="shared" si="22"/>
        <v>-14356</v>
      </c>
      <c r="K289" s="14"/>
      <c r="L289" s="14"/>
      <c r="M289" s="14"/>
      <c r="N289" s="14"/>
    </row>
    <row r="290" spans="1:14" ht="28.9" customHeight="1" x14ac:dyDescent="0.2">
      <c r="A290" s="8" t="s">
        <v>495</v>
      </c>
      <c r="B290" s="9" t="s">
        <v>496</v>
      </c>
      <c r="C290" s="9"/>
      <c r="D290" s="10">
        <v>1100000</v>
      </c>
      <c r="E290" s="10">
        <f t="shared" si="21"/>
        <v>1100000</v>
      </c>
      <c r="F290" s="10">
        <v>0</v>
      </c>
      <c r="G290" s="10">
        <v>0</v>
      </c>
      <c r="H290" s="10">
        <f t="shared" si="22"/>
        <v>1100000</v>
      </c>
      <c r="K290" s="14"/>
      <c r="L290" s="14"/>
      <c r="M290" s="14"/>
      <c r="N290" s="14"/>
    </row>
    <row r="291" spans="1:14" ht="18" customHeight="1" x14ac:dyDescent="0.2">
      <c r="A291" s="95" t="s">
        <v>497</v>
      </c>
      <c r="B291" s="96"/>
      <c r="C291" s="41">
        <f t="shared" ref="C291:H291" si="23">SUM(C285:C290)</f>
        <v>0</v>
      </c>
      <c r="D291" s="15">
        <f t="shared" si="23"/>
        <v>721967</v>
      </c>
      <c r="E291" s="15">
        <f t="shared" si="23"/>
        <v>721967</v>
      </c>
      <c r="F291" s="15">
        <f t="shared" si="23"/>
        <v>0</v>
      </c>
      <c r="G291" s="15">
        <f t="shared" si="23"/>
        <v>0</v>
      </c>
      <c r="H291" s="15">
        <f t="shared" si="23"/>
        <v>721967</v>
      </c>
      <c r="K291" s="14"/>
      <c r="L291" s="14"/>
      <c r="M291" s="14"/>
      <c r="N291" s="14"/>
    </row>
    <row r="292" spans="1:14" ht="18" customHeight="1" x14ac:dyDescent="0.2">
      <c r="A292" s="97"/>
      <c r="B292" s="98"/>
      <c r="C292" s="98"/>
      <c r="D292" s="98"/>
      <c r="E292" s="98"/>
      <c r="F292" s="98"/>
      <c r="G292" s="98"/>
      <c r="H292" s="98"/>
      <c r="K292" s="14"/>
      <c r="L292" s="14"/>
      <c r="M292" s="14"/>
      <c r="N292" s="14"/>
    </row>
    <row r="293" spans="1:14" ht="18" customHeight="1" thickBot="1" x14ac:dyDescent="0.25">
      <c r="A293" s="6" t="s">
        <v>498</v>
      </c>
      <c r="B293" s="93" t="s">
        <v>499</v>
      </c>
      <c r="C293" s="93"/>
      <c r="D293" s="94"/>
      <c r="E293" s="94"/>
      <c r="F293" s="94"/>
      <c r="G293" s="94"/>
      <c r="H293" s="94"/>
      <c r="K293" s="14"/>
      <c r="L293" s="14"/>
      <c r="M293" s="14"/>
      <c r="N293" s="14"/>
    </row>
    <row r="294" spans="1:14" ht="26.25" thickTop="1" x14ac:dyDescent="0.2">
      <c r="A294" s="19" t="s">
        <v>0</v>
      </c>
      <c r="B294" s="20" t="s">
        <v>1</v>
      </c>
      <c r="C294" s="20" t="s">
        <v>1379</v>
      </c>
      <c r="D294" s="21" t="s">
        <v>1514</v>
      </c>
      <c r="E294" s="21" t="s">
        <v>1380</v>
      </c>
      <c r="F294" s="21" t="s">
        <v>2</v>
      </c>
      <c r="G294" s="21" t="s">
        <v>3</v>
      </c>
      <c r="H294" s="21" t="s">
        <v>1381</v>
      </c>
    </row>
    <row r="295" spans="1:14" ht="28.9" customHeight="1" x14ac:dyDescent="0.2">
      <c r="A295" s="8" t="s">
        <v>500</v>
      </c>
      <c r="B295" s="9" t="s">
        <v>501</v>
      </c>
      <c r="C295" s="9"/>
      <c r="D295" s="10">
        <v>100000</v>
      </c>
      <c r="E295" s="10">
        <f>SUM(C295:D295)</f>
        <v>100000</v>
      </c>
      <c r="F295" s="10">
        <v>0</v>
      </c>
      <c r="G295" s="10">
        <v>0</v>
      </c>
      <c r="H295" s="10">
        <f>SUM(E295:G295)</f>
        <v>100000</v>
      </c>
      <c r="K295" s="14"/>
      <c r="L295" s="14"/>
      <c r="M295" s="14"/>
      <c r="N295" s="14"/>
    </row>
    <row r="296" spans="1:14" ht="38.25" x14ac:dyDescent="0.2">
      <c r="A296" s="8" t="s">
        <v>502</v>
      </c>
      <c r="B296" s="9" t="s">
        <v>503</v>
      </c>
      <c r="C296" s="9"/>
      <c r="D296" s="10">
        <v>2672</v>
      </c>
      <c r="E296" s="10">
        <f>SUM(C296:D296)</f>
        <v>2672</v>
      </c>
      <c r="F296" s="10">
        <v>0</v>
      </c>
      <c r="G296" s="10">
        <v>0</v>
      </c>
      <c r="H296" s="10">
        <f>SUM(E296:G296)</f>
        <v>2672</v>
      </c>
      <c r="K296" s="14"/>
      <c r="L296" s="14"/>
      <c r="M296" s="14"/>
      <c r="N296" s="14"/>
    </row>
    <row r="297" spans="1:14" ht="28.9" customHeight="1" x14ac:dyDescent="0.2">
      <c r="A297" s="8" t="s">
        <v>504</v>
      </c>
      <c r="B297" s="9" t="s">
        <v>505</v>
      </c>
      <c r="C297" s="9"/>
      <c r="D297" s="10">
        <v>2202593</v>
      </c>
      <c r="E297" s="10">
        <f>SUM(C297:D297)</f>
        <v>2202593</v>
      </c>
      <c r="F297" s="10">
        <v>0</v>
      </c>
      <c r="G297" s="10">
        <v>0</v>
      </c>
      <c r="H297" s="10">
        <f>SUM(E297:G297)</f>
        <v>2202593</v>
      </c>
      <c r="K297" s="14"/>
      <c r="L297" s="14"/>
      <c r="M297" s="14"/>
      <c r="N297" s="14"/>
    </row>
    <row r="298" spans="1:14" ht="28.9" customHeight="1" x14ac:dyDescent="0.2">
      <c r="A298" s="8" t="s">
        <v>506</v>
      </c>
      <c r="B298" s="9" t="s">
        <v>507</v>
      </c>
      <c r="C298" s="9"/>
      <c r="D298" s="10">
        <v>25000</v>
      </c>
      <c r="E298" s="10">
        <f>SUM(C298:D298)</f>
        <v>25000</v>
      </c>
      <c r="F298" s="10">
        <v>0</v>
      </c>
      <c r="G298" s="10">
        <v>0</v>
      </c>
      <c r="H298" s="10">
        <f>SUM(E298:G298)</f>
        <v>25000</v>
      </c>
      <c r="K298" s="14"/>
      <c r="L298" s="14"/>
      <c r="M298" s="14"/>
      <c r="N298" s="14"/>
    </row>
    <row r="299" spans="1:14" ht="18" customHeight="1" x14ac:dyDescent="0.2">
      <c r="A299" s="95" t="s">
        <v>508</v>
      </c>
      <c r="B299" s="96"/>
      <c r="C299" s="41">
        <f t="shared" ref="C299:H299" si="24">SUM(C295:C298)</f>
        <v>0</v>
      </c>
      <c r="D299" s="15">
        <f t="shared" si="24"/>
        <v>2330265</v>
      </c>
      <c r="E299" s="15">
        <f t="shared" si="24"/>
        <v>2330265</v>
      </c>
      <c r="F299" s="15">
        <f t="shared" si="24"/>
        <v>0</v>
      </c>
      <c r="G299" s="15">
        <f t="shared" si="24"/>
        <v>0</v>
      </c>
      <c r="H299" s="15">
        <f t="shared" si="24"/>
        <v>2330265</v>
      </c>
      <c r="K299" s="14"/>
      <c r="L299" s="14"/>
      <c r="M299" s="14"/>
      <c r="N299" s="14"/>
    </row>
    <row r="300" spans="1:14" ht="18" customHeight="1" x14ac:dyDescent="0.2">
      <c r="A300" s="97"/>
      <c r="B300" s="98"/>
      <c r="C300" s="98"/>
      <c r="D300" s="98"/>
      <c r="E300" s="98"/>
      <c r="F300" s="98"/>
      <c r="G300" s="98"/>
      <c r="H300" s="98"/>
      <c r="K300" s="14"/>
      <c r="L300" s="14"/>
      <c r="M300" s="14"/>
      <c r="N300" s="14"/>
    </row>
    <row r="301" spans="1:14" ht="18" customHeight="1" thickBot="1" x14ac:dyDescent="0.25">
      <c r="A301" s="6" t="s">
        <v>509</v>
      </c>
      <c r="B301" s="93" t="s">
        <v>510</v>
      </c>
      <c r="C301" s="93"/>
      <c r="D301" s="94"/>
      <c r="E301" s="94"/>
      <c r="F301" s="94"/>
      <c r="G301" s="94"/>
      <c r="H301" s="94"/>
      <c r="K301" s="14"/>
      <c r="L301" s="14"/>
      <c r="M301" s="14"/>
      <c r="N301" s="14"/>
    </row>
    <row r="302" spans="1:14" ht="26.25" thickTop="1" x14ac:dyDescent="0.2">
      <c r="A302" s="19" t="s">
        <v>0</v>
      </c>
      <c r="B302" s="20" t="s">
        <v>1</v>
      </c>
      <c r="C302" s="20" t="s">
        <v>1379</v>
      </c>
      <c r="D302" s="21" t="s">
        <v>1514</v>
      </c>
      <c r="E302" s="21" t="s">
        <v>1380</v>
      </c>
      <c r="F302" s="21" t="s">
        <v>2</v>
      </c>
      <c r="G302" s="21" t="s">
        <v>3</v>
      </c>
      <c r="H302" s="21" t="s">
        <v>1381</v>
      </c>
    </row>
    <row r="303" spans="1:14" ht="28.9" customHeight="1" x14ac:dyDescent="0.2">
      <c r="A303" s="8" t="s">
        <v>511</v>
      </c>
      <c r="B303" s="9" t="s">
        <v>512</v>
      </c>
      <c r="C303" s="24"/>
      <c r="D303" s="10">
        <v>6233000</v>
      </c>
      <c r="E303" s="10">
        <f>SUM(C303:D303)</f>
        <v>6233000</v>
      </c>
      <c r="F303" s="10">
        <v>3000000</v>
      </c>
      <c r="G303" s="10">
        <v>3000000</v>
      </c>
      <c r="H303" s="10">
        <f>SUM(E303:G303)</f>
        <v>12233000</v>
      </c>
      <c r="K303" s="14"/>
      <c r="L303" s="14"/>
      <c r="M303" s="14"/>
      <c r="N303" s="14"/>
    </row>
    <row r="304" spans="1:14" ht="28.9" customHeight="1" x14ac:dyDescent="0.2">
      <c r="A304" s="8" t="s">
        <v>513</v>
      </c>
      <c r="B304" s="9" t="s">
        <v>514</v>
      </c>
      <c r="C304" s="9"/>
      <c r="D304" s="10">
        <v>800000</v>
      </c>
      <c r="E304" s="10">
        <f>SUM(C304:D304)</f>
        <v>800000</v>
      </c>
      <c r="F304" s="10">
        <v>0</v>
      </c>
      <c r="G304" s="10">
        <v>0</v>
      </c>
      <c r="H304" s="10">
        <f>SUM(E304:G304)</f>
        <v>800000</v>
      </c>
      <c r="K304" s="14"/>
      <c r="L304" s="14"/>
      <c r="M304" s="14"/>
      <c r="N304" s="14"/>
    </row>
    <row r="305" spans="1:14" ht="18" customHeight="1" x14ac:dyDescent="0.2">
      <c r="A305" s="95" t="s">
        <v>515</v>
      </c>
      <c r="B305" s="96"/>
      <c r="C305" s="31">
        <f t="shared" ref="C305:H305" si="25">SUM(C303:C304)</f>
        <v>0</v>
      </c>
      <c r="D305" s="15">
        <f t="shared" si="25"/>
        <v>7033000</v>
      </c>
      <c r="E305" s="15">
        <f t="shared" si="25"/>
        <v>7033000</v>
      </c>
      <c r="F305" s="15">
        <f t="shared" si="25"/>
        <v>3000000</v>
      </c>
      <c r="G305" s="15">
        <f t="shared" si="25"/>
        <v>3000000</v>
      </c>
      <c r="H305" s="15">
        <f t="shared" si="25"/>
        <v>13033000</v>
      </c>
      <c r="K305" s="14"/>
      <c r="L305" s="14"/>
      <c r="M305" s="14"/>
      <c r="N305" s="14"/>
    </row>
    <row r="306" spans="1:14" ht="18" customHeight="1" x14ac:dyDescent="0.2">
      <c r="A306" s="97"/>
      <c r="B306" s="98"/>
      <c r="C306" s="98"/>
      <c r="D306" s="98"/>
      <c r="E306" s="98"/>
      <c r="F306" s="98"/>
      <c r="G306" s="98"/>
      <c r="H306" s="98"/>
      <c r="K306" s="14"/>
      <c r="L306" s="14"/>
      <c r="M306" s="14"/>
      <c r="N306" s="14"/>
    </row>
    <row r="307" spans="1:14" ht="18" customHeight="1" thickBot="1" x14ac:dyDescent="0.25">
      <c r="A307" s="6" t="s">
        <v>516</v>
      </c>
      <c r="B307" s="93" t="s">
        <v>517</v>
      </c>
      <c r="C307" s="93"/>
      <c r="D307" s="94"/>
      <c r="E307" s="94"/>
      <c r="F307" s="94"/>
      <c r="G307" s="94"/>
      <c r="H307" s="94"/>
      <c r="K307" s="14"/>
      <c r="L307" s="14"/>
      <c r="M307" s="14"/>
      <c r="N307" s="14"/>
    </row>
    <row r="308" spans="1:14" ht="26.25" thickTop="1" x14ac:dyDescent="0.2">
      <c r="A308" s="19" t="s">
        <v>0</v>
      </c>
      <c r="B308" s="20" t="s">
        <v>1</v>
      </c>
      <c r="C308" s="20" t="s">
        <v>1379</v>
      </c>
      <c r="D308" s="21" t="s">
        <v>1514</v>
      </c>
      <c r="E308" s="21" t="s">
        <v>1380</v>
      </c>
      <c r="F308" s="21" t="s">
        <v>2</v>
      </c>
      <c r="G308" s="21" t="s">
        <v>3</v>
      </c>
      <c r="H308" s="21" t="s">
        <v>1381</v>
      </c>
    </row>
    <row r="309" spans="1:14" ht="28.9" customHeight="1" x14ac:dyDescent="0.2">
      <c r="A309" s="8" t="s">
        <v>518</v>
      </c>
      <c r="B309" s="9" t="s">
        <v>519</v>
      </c>
      <c r="C309" s="9"/>
      <c r="D309" s="10">
        <v>600000</v>
      </c>
      <c r="E309" s="10">
        <f>SUM(C309:D309)</f>
        <v>600000</v>
      </c>
      <c r="F309" s="10">
        <v>0</v>
      </c>
      <c r="G309" s="10">
        <v>0</v>
      </c>
      <c r="H309" s="10">
        <f t="shared" ref="H309:H356" si="26">SUM(E309:G309)</f>
        <v>600000</v>
      </c>
      <c r="K309" s="14"/>
      <c r="L309" s="14"/>
      <c r="M309" s="14"/>
      <c r="N309" s="14"/>
    </row>
    <row r="310" spans="1:14" ht="28.9" customHeight="1" x14ac:dyDescent="0.2">
      <c r="A310" s="8" t="s">
        <v>520</v>
      </c>
      <c r="B310" s="9" t="s">
        <v>521</v>
      </c>
      <c r="C310" s="9"/>
      <c r="D310" s="10">
        <v>185000</v>
      </c>
      <c r="E310" s="10">
        <f t="shared" ref="E310:E356" si="27">SUM(C310:D310)</f>
        <v>185000</v>
      </c>
      <c r="F310" s="10">
        <v>0</v>
      </c>
      <c r="G310" s="10">
        <v>0</v>
      </c>
      <c r="H310" s="10">
        <f t="shared" si="26"/>
        <v>185000</v>
      </c>
      <c r="K310" s="14"/>
      <c r="L310" s="14"/>
      <c r="M310" s="14"/>
      <c r="N310" s="14"/>
    </row>
    <row r="311" spans="1:14" ht="38.25" x14ac:dyDescent="0.2">
      <c r="A311" s="8" t="s">
        <v>522</v>
      </c>
      <c r="B311" s="9" t="s">
        <v>523</v>
      </c>
      <c r="C311" s="9"/>
      <c r="D311" s="10">
        <v>58573</v>
      </c>
      <c r="E311" s="10">
        <f t="shared" si="27"/>
        <v>58573</v>
      </c>
      <c r="F311" s="10">
        <v>0</v>
      </c>
      <c r="G311" s="10">
        <v>0</v>
      </c>
      <c r="H311" s="10">
        <f t="shared" si="26"/>
        <v>58573</v>
      </c>
      <c r="K311" s="14"/>
      <c r="L311" s="14"/>
      <c r="M311" s="14"/>
      <c r="N311" s="14"/>
    </row>
    <row r="312" spans="1:14" ht="28.9" customHeight="1" x14ac:dyDescent="0.2">
      <c r="A312" s="8" t="s">
        <v>524</v>
      </c>
      <c r="B312" s="9" t="s">
        <v>525</v>
      </c>
      <c r="C312" s="9"/>
      <c r="D312" s="10">
        <v>1050837</v>
      </c>
      <c r="E312" s="10">
        <f t="shared" si="27"/>
        <v>1050837</v>
      </c>
      <c r="F312" s="10">
        <v>0</v>
      </c>
      <c r="G312" s="10">
        <v>0</v>
      </c>
      <c r="H312" s="10">
        <f t="shared" si="26"/>
        <v>1050837</v>
      </c>
      <c r="K312" s="14"/>
      <c r="L312" s="14"/>
      <c r="M312" s="14"/>
      <c r="N312" s="14"/>
    </row>
    <row r="313" spans="1:14" ht="28.9" customHeight="1" x14ac:dyDescent="0.2">
      <c r="A313" s="8" t="s">
        <v>526</v>
      </c>
      <c r="B313" s="9" t="s">
        <v>527</v>
      </c>
      <c r="C313" s="9"/>
      <c r="D313" s="10">
        <v>5160751</v>
      </c>
      <c r="E313" s="10">
        <f t="shared" si="27"/>
        <v>5160751</v>
      </c>
      <c r="F313" s="10">
        <v>0</v>
      </c>
      <c r="G313" s="10">
        <v>0</v>
      </c>
      <c r="H313" s="10">
        <f t="shared" si="26"/>
        <v>5160751</v>
      </c>
      <c r="K313" s="14"/>
      <c r="L313" s="14"/>
      <c r="M313" s="14"/>
      <c r="N313" s="14"/>
    </row>
    <row r="314" spans="1:14" ht="28.9" customHeight="1" x14ac:dyDescent="0.2">
      <c r="A314" s="8" t="s">
        <v>528</v>
      </c>
      <c r="B314" s="9" t="s">
        <v>529</v>
      </c>
      <c r="C314" s="9"/>
      <c r="D314" s="10">
        <v>1640401</v>
      </c>
      <c r="E314" s="10">
        <f t="shared" si="27"/>
        <v>1640401</v>
      </c>
      <c r="F314" s="10">
        <v>0</v>
      </c>
      <c r="G314" s="10">
        <v>0</v>
      </c>
      <c r="H314" s="10">
        <f t="shared" si="26"/>
        <v>1640401</v>
      </c>
      <c r="K314" s="14"/>
      <c r="L314" s="14"/>
      <c r="M314" s="14"/>
      <c r="N314" s="14"/>
    </row>
    <row r="315" spans="1:14" ht="28.9" customHeight="1" x14ac:dyDescent="0.2">
      <c r="A315" s="8" t="s">
        <v>530</v>
      </c>
      <c r="B315" s="9" t="s">
        <v>531</v>
      </c>
      <c r="C315" s="9"/>
      <c r="D315" s="10">
        <v>750000</v>
      </c>
      <c r="E315" s="10">
        <f t="shared" si="27"/>
        <v>750000</v>
      </c>
      <c r="F315" s="10">
        <v>0</v>
      </c>
      <c r="G315" s="10">
        <v>0</v>
      </c>
      <c r="H315" s="10">
        <f t="shared" si="26"/>
        <v>750000</v>
      </c>
      <c r="K315" s="14"/>
      <c r="L315" s="14"/>
      <c r="M315" s="14"/>
      <c r="N315" s="14"/>
    </row>
    <row r="316" spans="1:14" ht="28.9" customHeight="1" x14ac:dyDescent="0.2">
      <c r="A316" s="8" t="s">
        <v>532</v>
      </c>
      <c r="B316" s="9" t="s">
        <v>533</v>
      </c>
      <c r="C316" s="32"/>
      <c r="D316" s="10">
        <v>590257</v>
      </c>
      <c r="E316" s="10">
        <f t="shared" si="27"/>
        <v>590257</v>
      </c>
      <c r="F316" s="10">
        <v>0</v>
      </c>
      <c r="G316" s="10">
        <v>0</v>
      </c>
      <c r="H316" s="10">
        <f t="shared" si="26"/>
        <v>590257</v>
      </c>
      <c r="K316" s="14"/>
      <c r="L316" s="14"/>
      <c r="M316" s="14"/>
      <c r="N316" s="14"/>
    </row>
    <row r="317" spans="1:14" ht="28.9" customHeight="1" x14ac:dyDescent="0.2">
      <c r="A317" s="8" t="s">
        <v>534</v>
      </c>
      <c r="B317" s="9" t="s">
        <v>535</v>
      </c>
      <c r="C317" s="9"/>
      <c r="D317" s="10">
        <v>704163</v>
      </c>
      <c r="E317" s="10">
        <f t="shared" si="27"/>
        <v>704163</v>
      </c>
      <c r="F317" s="10">
        <v>0</v>
      </c>
      <c r="G317" s="10">
        <v>0</v>
      </c>
      <c r="H317" s="10">
        <f t="shared" si="26"/>
        <v>704163</v>
      </c>
      <c r="K317" s="14"/>
      <c r="L317" s="14"/>
      <c r="M317" s="14"/>
      <c r="N317" s="14"/>
    </row>
    <row r="318" spans="1:14" ht="28.9" customHeight="1" x14ac:dyDescent="0.2">
      <c r="A318" s="8" t="s">
        <v>536</v>
      </c>
      <c r="B318" s="9" t="s">
        <v>537</v>
      </c>
      <c r="C318" s="9"/>
      <c r="D318" s="10">
        <v>9784926</v>
      </c>
      <c r="E318" s="10">
        <f t="shared" si="27"/>
        <v>9784926</v>
      </c>
      <c r="F318" s="10">
        <v>0</v>
      </c>
      <c r="G318" s="10">
        <v>0</v>
      </c>
      <c r="H318" s="10">
        <f t="shared" si="26"/>
        <v>9784926</v>
      </c>
      <c r="K318" s="14"/>
      <c r="L318" s="14"/>
      <c r="M318" s="14"/>
      <c r="N318" s="14"/>
    </row>
    <row r="319" spans="1:14" ht="28.9" customHeight="1" x14ac:dyDescent="0.2">
      <c r="A319" s="8" t="s">
        <v>538</v>
      </c>
      <c r="B319" s="9" t="s">
        <v>539</v>
      </c>
      <c r="C319" s="9"/>
      <c r="D319" s="10">
        <v>100000</v>
      </c>
      <c r="E319" s="10">
        <f t="shared" si="27"/>
        <v>100000</v>
      </c>
      <c r="F319" s="10">
        <v>0</v>
      </c>
      <c r="G319" s="10">
        <v>0</v>
      </c>
      <c r="H319" s="10">
        <f t="shared" si="26"/>
        <v>100000</v>
      </c>
      <c r="K319" s="14"/>
      <c r="L319" s="14"/>
      <c r="M319" s="14"/>
      <c r="N319" s="14"/>
    </row>
    <row r="320" spans="1:14" ht="28.9" customHeight="1" x14ac:dyDescent="0.2">
      <c r="A320" s="8" t="s">
        <v>540</v>
      </c>
      <c r="B320" s="9" t="s">
        <v>541</v>
      </c>
      <c r="C320" s="9"/>
      <c r="D320" s="10">
        <v>160000</v>
      </c>
      <c r="E320" s="10">
        <f t="shared" si="27"/>
        <v>160000</v>
      </c>
      <c r="F320" s="10">
        <v>0</v>
      </c>
      <c r="G320" s="10">
        <v>0</v>
      </c>
      <c r="H320" s="10">
        <f t="shared" si="26"/>
        <v>160000</v>
      </c>
      <c r="K320" s="14"/>
      <c r="L320" s="14"/>
      <c r="M320" s="14"/>
      <c r="N320" s="14"/>
    </row>
    <row r="321" spans="1:39" ht="28.9" customHeight="1" x14ac:dyDescent="0.2">
      <c r="A321" s="8" t="s">
        <v>542</v>
      </c>
      <c r="B321" s="9" t="s">
        <v>543</v>
      </c>
      <c r="C321" s="9"/>
      <c r="D321" s="10">
        <v>200000</v>
      </c>
      <c r="E321" s="10">
        <f t="shared" si="27"/>
        <v>200000</v>
      </c>
      <c r="F321" s="10">
        <v>0</v>
      </c>
      <c r="G321" s="10">
        <v>0</v>
      </c>
      <c r="H321" s="10">
        <f t="shared" si="26"/>
        <v>200000</v>
      </c>
      <c r="K321" s="14"/>
      <c r="L321" s="14"/>
      <c r="M321" s="14"/>
      <c r="N321" s="14"/>
    </row>
    <row r="322" spans="1:39" s="3" customFormat="1" ht="28.9" customHeight="1" x14ac:dyDescent="0.2">
      <c r="A322" s="11" t="s">
        <v>544</v>
      </c>
      <c r="B322" s="12" t="s">
        <v>545</v>
      </c>
      <c r="C322" s="12"/>
      <c r="D322" s="13">
        <v>2875000</v>
      </c>
      <c r="E322" s="10">
        <f t="shared" si="27"/>
        <v>2875000</v>
      </c>
      <c r="F322" s="13">
        <v>0</v>
      </c>
      <c r="G322" s="13">
        <v>0</v>
      </c>
      <c r="H322" s="10">
        <f t="shared" si="26"/>
        <v>2875000</v>
      </c>
      <c r="I322" s="2"/>
      <c r="K322" s="14"/>
      <c r="L322" s="14"/>
      <c r="M322" s="14"/>
      <c r="N322" s="14"/>
    </row>
    <row r="323" spans="1:39" ht="28.9" customHeight="1" x14ac:dyDescent="0.2">
      <c r="A323" s="8" t="s">
        <v>546</v>
      </c>
      <c r="B323" s="9" t="s">
        <v>547</v>
      </c>
      <c r="C323" s="9"/>
      <c r="D323" s="10">
        <v>400000</v>
      </c>
      <c r="E323" s="10">
        <f t="shared" si="27"/>
        <v>400000</v>
      </c>
      <c r="F323" s="10">
        <v>0</v>
      </c>
      <c r="G323" s="10">
        <v>0</v>
      </c>
      <c r="H323" s="10">
        <f t="shared" si="26"/>
        <v>400000</v>
      </c>
      <c r="K323" s="14"/>
      <c r="L323" s="14"/>
      <c r="M323" s="14"/>
      <c r="N323" s="14"/>
    </row>
    <row r="324" spans="1:39" ht="28.9" customHeight="1" x14ac:dyDescent="0.2">
      <c r="A324" s="8" t="s">
        <v>548</v>
      </c>
      <c r="B324" s="9" t="s">
        <v>549</v>
      </c>
      <c r="C324" s="9"/>
      <c r="D324" s="10">
        <v>350000</v>
      </c>
      <c r="E324" s="10">
        <f t="shared" si="27"/>
        <v>350000</v>
      </c>
      <c r="F324" s="10">
        <v>0</v>
      </c>
      <c r="G324" s="10">
        <v>0</v>
      </c>
      <c r="H324" s="10">
        <f t="shared" si="26"/>
        <v>350000</v>
      </c>
      <c r="K324" s="14"/>
      <c r="L324" s="14"/>
      <c r="M324" s="14"/>
      <c r="N324" s="14"/>
    </row>
    <row r="325" spans="1:39" ht="28.5" customHeight="1" x14ac:dyDescent="0.2">
      <c r="A325" s="27">
        <v>1116953</v>
      </c>
      <c r="B325" s="27" t="s">
        <v>1403</v>
      </c>
      <c r="C325" s="32"/>
      <c r="D325" s="83">
        <v>-417</v>
      </c>
      <c r="E325" s="24">
        <f t="shared" si="27"/>
        <v>-417</v>
      </c>
      <c r="F325" s="42"/>
      <c r="G325" s="42"/>
      <c r="H325" s="10">
        <f t="shared" si="26"/>
        <v>-417</v>
      </c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</row>
    <row r="326" spans="1:39" ht="28.9" customHeight="1" x14ac:dyDescent="0.2">
      <c r="A326" s="8" t="s">
        <v>550</v>
      </c>
      <c r="B326" s="9" t="s">
        <v>551</v>
      </c>
      <c r="C326" s="9"/>
      <c r="D326" s="10">
        <v>700000</v>
      </c>
      <c r="E326" s="10">
        <f t="shared" si="27"/>
        <v>700000</v>
      </c>
      <c r="F326" s="10">
        <v>0</v>
      </c>
      <c r="G326" s="10">
        <v>0</v>
      </c>
      <c r="H326" s="10">
        <f t="shared" si="26"/>
        <v>700000</v>
      </c>
      <c r="K326" s="14"/>
      <c r="L326" s="14"/>
      <c r="M326" s="14"/>
      <c r="N326" s="14"/>
    </row>
    <row r="327" spans="1:39" ht="28.9" customHeight="1" x14ac:dyDescent="0.2">
      <c r="A327" s="8" t="s">
        <v>552</v>
      </c>
      <c r="B327" s="9" t="s">
        <v>553</v>
      </c>
      <c r="C327" s="9"/>
      <c r="D327" s="10">
        <v>-1250000</v>
      </c>
      <c r="E327" s="10">
        <f t="shared" si="27"/>
        <v>-1250000</v>
      </c>
      <c r="F327" s="10">
        <v>0</v>
      </c>
      <c r="G327" s="10">
        <v>0</v>
      </c>
      <c r="H327" s="10">
        <f t="shared" si="26"/>
        <v>-1250000</v>
      </c>
      <c r="K327" s="14"/>
      <c r="L327" s="14"/>
      <c r="M327" s="14"/>
      <c r="N327" s="14"/>
    </row>
    <row r="328" spans="1:39" ht="28.9" customHeight="1" x14ac:dyDescent="0.2">
      <c r="A328" s="8" t="s">
        <v>554</v>
      </c>
      <c r="B328" s="9" t="s">
        <v>555</v>
      </c>
      <c r="C328" s="9"/>
      <c r="D328" s="10">
        <v>8117200</v>
      </c>
      <c r="E328" s="10">
        <f t="shared" si="27"/>
        <v>8117200</v>
      </c>
      <c r="F328" s="10">
        <v>0</v>
      </c>
      <c r="G328" s="10">
        <v>0</v>
      </c>
      <c r="H328" s="10">
        <f t="shared" si="26"/>
        <v>8117200</v>
      </c>
      <c r="K328" s="14"/>
      <c r="L328" s="14"/>
      <c r="M328" s="14"/>
      <c r="N328" s="14"/>
    </row>
    <row r="329" spans="1:39" ht="28.9" customHeight="1" x14ac:dyDescent="0.2">
      <c r="A329" s="8" t="s">
        <v>556</v>
      </c>
      <c r="B329" s="9" t="s">
        <v>557</v>
      </c>
      <c r="C329" s="91"/>
      <c r="D329" s="10">
        <v>1300000</v>
      </c>
      <c r="E329" s="10">
        <f t="shared" si="27"/>
        <v>1300000</v>
      </c>
      <c r="F329" s="10">
        <v>0</v>
      </c>
      <c r="G329" s="10">
        <v>0</v>
      </c>
      <c r="H329" s="10">
        <f>SUM(E329:G329)</f>
        <v>1300000</v>
      </c>
      <c r="K329" s="14"/>
      <c r="L329" s="14"/>
      <c r="M329" s="14"/>
      <c r="N329" s="14"/>
    </row>
    <row r="330" spans="1:39" ht="28.9" customHeight="1" x14ac:dyDescent="0.2">
      <c r="A330" s="30" t="s">
        <v>558</v>
      </c>
      <c r="B330" s="27" t="s">
        <v>559</v>
      </c>
      <c r="C330" s="32"/>
      <c r="D330" s="24">
        <v>1171329</v>
      </c>
      <c r="E330" s="24">
        <f t="shared" si="27"/>
        <v>1171329</v>
      </c>
      <c r="F330" s="24">
        <v>0</v>
      </c>
      <c r="G330" s="24">
        <v>0</v>
      </c>
      <c r="H330" s="10">
        <f t="shared" si="26"/>
        <v>1171329</v>
      </c>
      <c r="K330" s="14"/>
      <c r="L330" s="14"/>
      <c r="M330" s="14"/>
      <c r="N330" s="14"/>
    </row>
    <row r="331" spans="1:39" ht="28.5" customHeight="1" x14ac:dyDescent="0.2">
      <c r="A331" s="27">
        <v>1121450</v>
      </c>
      <c r="B331" s="27" t="s">
        <v>1404</v>
      </c>
      <c r="C331" s="32"/>
      <c r="D331" s="83">
        <v>-139035</v>
      </c>
      <c r="E331" s="24">
        <f t="shared" si="27"/>
        <v>-139035</v>
      </c>
      <c r="F331" s="42"/>
      <c r="G331" s="42"/>
      <c r="H331" s="10">
        <f t="shared" si="26"/>
        <v>-139035</v>
      </c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</row>
    <row r="332" spans="1:39" ht="28.9" customHeight="1" x14ac:dyDescent="0.2">
      <c r="A332" s="30" t="s">
        <v>560</v>
      </c>
      <c r="B332" s="27" t="s">
        <v>561</v>
      </c>
      <c r="C332" s="27"/>
      <c r="D332" s="24">
        <v>100000</v>
      </c>
      <c r="E332" s="24">
        <f t="shared" si="27"/>
        <v>100000</v>
      </c>
      <c r="F332" s="24">
        <v>0</v>
      </c>
      <c r="G332" s="24">
        <v>0</v>
      </c>
      <c r="H332" s="10">
        <f t="shared" si="26"/>
        <v>100000</v>
      </c>
      <c r="K332" s="14"/>
      <c r="L332" s="14"/>
      <c r="M332" s="14"/>
      <c r="N332" s="14"/>
    </row>
    <row r="333" spans="1:39" ht="28.5" customHeight="1" x14ac:dyDescent="0.2">
      <c r="A333" s="27">
        <v>1121453</v>
      </c>
      <c r="B333" s="27" t="s">
        <v>1405</v>
      </c>
      <c r="C333" s="32"/>
      <c r="D333" s="83">
        <v>-107</v>
      </c>
      <c r="E333" s="24">
        <f t="shared" si="27"/>
        <v>-107</v>
      </c>
      <c r="F333" s="42"/>
      <c r="G333" s="42"/>
      <c r="H333" s="10">
        <f t="shared" si="26"/>
        <v>-107</v>
      </c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</row>
    <row r="334" spans="1:39" ht="28.9" customHeight="1" x14ac:dyDescent="0.2">
      <c r="A334" s="8" t="s">
        <v>562</v>
      </c>
      <c r="B334" s="9" t="s">
        <v>563</v>
      </c>
      <c r="C334" s="9"/>
      <c r="D334" s="10">
        <v>100000</v>
      </c>
      <c r="E334" s="10">
        <f t="shared" si="27"/>
        <v>100000</v>
      </c>
      <c r="F334" s="10">
        <v>0</v>
      </c>
      <c r="G334" s="10">
        <v>0</v>
      </c>
      <c r="H334" s="10">
        <f t="shared" si="26"/>
        <v>100000</v>
      </c>
      <c r="K334" s="14"/>
      <c r="L334" s="14"/>
      <c r="M334" s="14"/>
      <c r="N334" s="14"/>
    </row>
    <row r="335" spans="1:39" ht="28.9" customHeight="1" x14ac:dyDescent="0.2">
      <c r="A335" s="8" t="s">
        <v>564</v>
      </c>
      <c r="B335" s="9" t="s">
        <v>565</v>
      </c>
      <c r="C335" s="9"/>
      <c r="D335" s="10">
        <v>862710</v>
      </c>
      <c r="E335" s="10">
        <f t="shared" si="27"/>
        <v>862710</v>
      </c>
      <c r="F335" s="10">
        <v>691000</v>
      </c>
      <c r="G335" s="10">
        <v>400000</v>
      </c>
      <c r="H335" s="10">
        <f t="shared" si="26"/>
        <v>1953710</v>
      </c>
      <c r="K335" s="14"/>
      <c r="L335" s="14"/>
      <c r="M335" s="14"/>
      <c r="N335" s="14"/>
    </row>
    <row r="336" spans="1:39" ht="28.9" customHeight="1" x14ac:dyDescent="0.2">
      <c r="A336" s="8" t="s">
        <v>566</v>
      </c>
      <c r="B336" s="9" t="s">
        <v>567</v>
      </c>
      <c r="C336" s="9"/>
      <c r="D336" s="10">
        <v>689300</v>
      </c>
      <c r="E336" s="10">
        <f t="shared" si="27"/>
        <v>689300</v>
      </c>
      <c r="F336" s="10">
        <v>0</v>
      </c>
      <c r="G336" s="10">
        <v>0</v>
      </c>
      <c r="H336" s="10">
        <f t="shared" si="26"/>
        <v>689300</v>
      </c>
      <c r="K336" s="14"/>
      <c r="L336" s="14"/>
      <c r="M336" s="14"/>
      <c r="N336" s="14"/>
    </row>
    <row r="337" spans="1:14" ht="28.9" customHeight="1" x14ac:dyDescent="0.2">
      <c r="A337" s="8" t="s">
        <v>568</v>
      </c>
      <c r="B337" s="9" t="s">
        <v>569</v>
      </c>
      <c r="C337" s="9"/>
      <c r="D337" s="10">
        <v>645510</v>
      </c>
      <c r="E337" s="10">
        <f t="shared" si="27"/>
        <v>645510</v>
      </c>
      <c r="F337" s="10">
        <v>0</v>
      </c>
      <c r="G337" s="10">
        <v>0</v>
      </c>
      <c r="H337" s="10">
        <f t="shared" si="26"/>
        <v>645510</v>
      </c>
      <c r="K337" s="14"/>
      <c r="L337" s="14"/>
      <c r="M337" s="14"/>
      <c r="N337" s="14"/>
    </row>
    <row r="338" spans="1:14" ht="28.9" customHeight="1" x14ac:dyDescent="0.2">
      <c r="A338" s="8" t="s">
        <v>570</v>
      </c>
      <c r="B338" s="9" t="s">
        <v>571</v>
      </c>
      <c r="C338" s="9"/>
      <c r="D338" s="10">
        <v>25000</v>
      </c>
      <c r="E338" s="10">
        <f t="shared" si="27"/>
        <v>25000</v>
      </c>
      <c r="F338" s="10">
        <v>0</v>
      </c>
      <c r="G338" s="10">
        <v>0</v>
      </c>
      <c r="H338" s="10">
        <f t="shared" si="26"/>
        <v>25000</v>
      </c>
      <c r="K338" s="14"/>
      <c r="L338" s="14"/>
      <c r="M338" s="14"/>
      <c r="N338" s="14"/>
    </row>
    <row r="339" spans="1:14" ht="28.9" customHeight="1" x14ac:dyDescent="0.2">
      <c r="A339" s="8" t="s">
        <v>572</v>
      </c>
      <c r="B339" s="9" t="s">
        <v>573</v>
      </c>
      <c r="C339" s="9"/>
      <c r="D339" s="10">
        <v>302567</v>
      </c>
      <c r="E339" s="10">
        <f t="shared" si="27"/>
        <v>302567</v>
      </c>
      <c r="F339" s="10">
        <v>0</v>
      </c>
      <c r="G339" s="10">
        <v>0</v>
      </c>
      <c r="H339" s="10">
        <f t="shared" si="26"/>
        <v>302567</v>
      </c>
      <c r="K339" s="14"/>
      <c r="L339" s="14"/>
      <c r="M339" s="14"/>
      <c r="N339" s="14"/>
    </row>
    <row r="340" spans="1:14" ht="28.9" customHeight="1" x14ac:dyDescent="0.2">
      <c r="A340" s="8" t="s">
        <v>574</v>
      </c>
      <c r="B340" s="9" t="s">
        <v>575</v>
      </c>
      <c r="C340" s="9"/>
      <c r="D340" s="10">
        <v>1697389</v>
      </c>
      <c r="E340" s="10">
        <f t="shared" si="27"/>
        <v>1697389</v>
      </c>
      <c r="F340" s="10">
        <v>0</v>
      </c>
      <c r="G340" s="10">
        <v>0</v>
      </c>
      <c r="H340" s="10">
        <f t="shared" si="26"/>
        <v>1697389</v>
      </c>
      <c r="K340" s="14"/>
      <c r="L340" s="14"/>
      <c r="M340" s="14"/>
      <c r="N340" s="14"/>
    </row>
    <row r="341" spans="1:14" ht="28.9" customHeight="1" x14ac:dyDescent="0.2">
      <c r="A341" s="8" t="s">
        <v>576</v>
      </c>
      <c r="B341" s="9" t="s">
        <v>577</v>
      </c>
      <c r="C341" s="9"/>
      <c r="D341" s="10">
        <v>986577</v>
      </c>
      <c r="E341" s="10">
        <f t="shared" si="27"/>
        <v>986577</v>
      </c>
      <c r="F341" s="10">
        <v>0</v>
      </c>
      <c r="G341" s="10">
        <v>0</v>
      </c>
      <c r="H341" s="10">
        <f t="shared" si="26"/>
        <v>986577</v>
      </c>
      <c r="K341" s="14"/>
      <c r="L341" s="14"/>
      <c r="M341" s="14"/>
      <c r="N341" s="14"/>
    </row>
    <row r="342" spans="1:14" ht="28.9" customHeight="1" x14ac:dyDescent="0.2">
      <c r="A342" s="8" t="s">
        <v>578</v>
      </c>
      <c r="B342" s="9" t="s">
        <v>579</v>
      </c>
      <c r="C342" s="9"/>
      <c r="D342" s="10">
        <v>949722</v>
      </c>
      <c r="E342" s="10">
        <f t="shared" si="27"/>
        <v>949722</v>
      </c>
      <c r="F342" s="10">
        <v>0</v>
      </c>
      <c r="G342" s="10">
        <v>0</v>
      </c>
      <c r="H342" s="10">
        <f t="shared" si="26"/>
        <v>949722</v>
      </c>
      <c r="K342" s="14"/>
      <c r="L342" s="14"/>
      <c r="M342" s="14"/>
      <c r="N342" s="14"/>
    </row>
    <row r="343" spans="1:14" ht="28.9" customHeight="1" x14ac:dyDescent="0.2">
      <c r="A343" s="8" t="s">
        <v>580</v>
      </c>
      <c r="B343" s="9" t="s">
        <v>581</v>
      </c>
      <c r="C343" s="9"/>
      <c r="D343" s="10">
        <v>2318403</v>
      </c>
      <c r="E343" s="10">
        <f t="shared" si="27"/>
        <v>2318403</v>
      </c>
      <c r="F343" s="10">
        <v>0</v>
      </c>
      <c r="G343" s="10">
        <v>0</v>
      </c>
      <c r="H343" s="10">
        <f t="shared" si="26"/>
        <v>2318403</v>
      </c>
      <c r="K343" s="14"/>
      <c r="L343" s="14"/>
      <c r="M343" s="14"/>
      <c r="N343" s="14"/>
    </row>
    <row r="344" spans="1:14" ht="28.9" customHeight="1" x14ac:dyDescent="0.2">
      <c r="A344" s="8" t="s">
        <v>582</v>
      </c>
      <c r="B344" s="9" t="s">
        <v>583</v>
      </c>
      <c r="C344" s="9"/>
      <c r="D344" s="10">
        <v>941859</v>
      </c>
      <c r="E344" s="10">
        <f t="shared" si="27"/>
        <v>941859</v>
      </c>
      <c r="F344" s="10">
        <v>0</v>
      </c>
      <c r="G344" s="10">
        <v>0</v>
      </c>
      <c r="H344" s="10">
        <f t="shared" si="26"/>
        <v>941859</v>
      </c>
      <c r="K344" s="14"/>
      <c r="L344" s="14"/>
      <c r="M344" s="14"/>
      <c r="N344" s="14"/>
    </row>
    <row r="345" spans="1:14" ht="28.9" customHeight="1" x14ac:dyDescent="0.2">
      <c r="A345" s="8" t="s">
        <v>584</v>
      </c>
      <c r="B345" s="9" t="s">
        <v>585</v>
      </c>
      <c r="C345" s="9"/>
      <c r="D345" s="10">
        <v>150000</v>
      </c>
      <c r="E345" s="10">
        <f t="shared" si="27"/>
        <v>150000</v>
      </c>
      <c r="F345" s="10">
        <v>0</v>
      </c>
      <c r="G345" s="10">
        <v>0</v>
      </c>
      <c r="H345" s="10">
        <f t="shared" si="26"/>
        <v>150000</v>
      </c>
      <c r="K345" s="14"/>
      <c r="L345" s="14"/>
      <c r="M345" s="14"/>
      <c r="N345" s="14"/>
    </row>
    <row r="346" spans="1:14" ht="28.9" customHeight="1" x14ac:dyDescent="0.2">
      <c r="A346" s="8" t="s">
        <v>586</v>
      </c>
      <c r="B346" s="9" t="s">
        <v>587</v>
      </c>
      <c r="C346" s="9"/>
      <c r="D346" s="10">
        <v>25000</v>
      </c>
      <c r="E346" s="10">
        <f t="shared" si="27"/>
        <v>25000</v>
      </c>
      <c r="F346" s="10">
        <v>0</v>
      </c>
      <c r="G346" s="10">
        <v>0</v>
      </c>
      <c r="H346" s="10">
        <f t="shared" si="26"/>
        <v>25000</v>
      </c>
      <c r="K346" s="14"/>
      <c r="L346" s="14"/>
      <c r="M346" s="14"/>
      <c r="N346" s="14"/>
    </row>
    <row r="347" spans="1:14" ht="28.9" customHeight="1" x14ac:dyDescent="0.2">
      <c r="A347" s="8" t="s">
        <v>588</v>
      </c>
      <c r="B347" s="9" t="s">
        <v>589</v>
      </c>
      <c r="C347" s="9"/>
      <c r="D347" s="10">
        <v>50000</v>
      </c>
      <c r="E347" s="10">
        <f t="shared" si="27"/>
        <v>50000</v>
      </c>
      <c r="F347" s="10">
        <v>0</v>
      </c>
      <c r="G347" s="10">
        <v>0</v>
      </c>
      <c r="H347" s="10">
        <f t="shared" si="26"/>
        <v>50000</v>
      </c>
      <c r="K347" s="14"/>
      <c r="L347" s="14"/>
      <c r="M347" s="14"/>
      <c r="N347" s="14"/>
    </row>
    <row r="348" spans="1:14" ht="28.9" customHeight="1" x14ac:dyDescent="0.2">
      <c r="A348" s="8" t="s">
        <v>590</v>
      </c>
      <c r="B348" s="9" t="s">
        <v>591</v>
      </c>
      <c r="C348" s="32"/>
      <c r="D348" s="10">
        <v>689035</v>
      </c>
      <c r="E348" s="10">
        <f t="shared" si="27"/>
        <v>689035</v>
      </c>
      <c r="F348" s="10">
        <v>0</v>
      </c>
      <c r="G348" s="10">
        <v>0</v>
      </c>
      <c r="H348" s="10">
        <f t="shared" si="26"/>
        <v>689035</v>
      </c>
      <c r="K348" s="14"/>
      <c r="L348" s="14"/>
      <c r="M348" s="14"/>
      <c r="N348" s="14"/>
    </row>
    <row r="349" spans="1:14" ht="28.9" customHeight="1" x14ac:dyDescent="0.2">
      <c r="A349" s="8" t="s">
        <v>592</v>
      </c>
      <c r="B349" s="9" t="s">
        <v>593</v>
      </c>
      <c r="C349" s="9"/>
      <c r="D349" s="10">
        <v>225000</v>
      </c>
      <c r="E349" s="10">
        <f t="shared" si="27"/>
        <v>225000</v>
      </c>
      <c r="F349" s="10">
        <v>0</v>
      </c>
      <c r="G349" s="10">
        <v>0</v>
      </c>
      <c r="H349" s="10">
        <f t="shared" si="26"/>
        <v>225000</v>
      </c>
      <c r="K349" s="14"/>
      <c r="L349" s="14"/>
      <c r="M349" s="14"/>
      <c r="N349" s="14"/>
    </row>
    <row r="350" spans="1:14" ht="28.9" customHeight="1" x14ac:dyDescent="0.2">
      <c r="A350" s="8" t="s">
        <v>594</v>
      </c>
      <c r="B350" s="9" t="s">
        <v>595</v>
      </c>
      <c r="C350" s="9"/>
      <c r="D350" s="10">
        <v>175000</v>
      </c>
      <c r="E350" s="10">
        <f t="shared" si="27"/>
        <v>175000</v>
      </c>
      <c r="F350" s="10">
        <v>0</v>
      </c>
      <c r="G350" s="10">
        <v>0</v>
      </c>
      <c r="H350" s="10">
        <f t="shared" si="26"/>
        <v>175000</v>
      </c>
      <c r="K350" s="14"/>
      <c r="L350" s="14"/>
      <c r="M350" s="14"/>
      <c r="N350" s="14"/>
    </row>
    <row r="351" spans="1:14" ht="28.9" customHeight="1" x14ac:dyDescent="0.2">
      <c r="A351" s="8" t="s">
        <v>596</v>
      </c>
      <c r="B351" s="9" t="s">
        <v>597</v>
      </c>
      <c r="C351" s="9"/>
      <c r="D351" s="10">
        <v>1468080</v>
      </c>
      <c r="E351" s="10">
        <f t="shared" si="27"/>
        <v>1468080</v>
      </c>
      <c r="F351" s="10">
        <v>0</v>
      </c>
      <c r="G351" s="10">
        <v>0</v>
      </c>
      <c r="H351" s="10">
        <f t="shared" si="26"/>
        <v>1468080</v>
      </c>
      <c r="K351" s="14"/>
      <c r="L351" s="14"/>
      <c r="M351" s="14"/>
      <c r="N351" s="14"/>
    </row>
    <row r="352" spans="1:14" ht="28.9" customHeight="1" x14ac:dyDescent="0.2">
      <c r="A352" s="8" t="s">
        <v>598</v>
      </c>
      <c r="B352" s="9" t="s">
        <v>599</v>
      </c>
      <c r="C352" s="9"/>
      <c r="D352" s="10">
        <v>300000</v>
      </c>
      <c r="E352" s="10">
        <f t="shared" si="27"/>
        <v>300000</v>
      </c>
      <c r="F352" s="10">
        <v>0</v>
      </c>
      <c r="G352" s="10">
        <v>0</v>
      </c>
      <c r="H352" s="10">
        <f t="shared" si="26"/>
        <v>300000</v>
      </c>
      <c r="K352" s="14"/>
      <c r="L352" s="14"/>
      <c r="M352" s="14"/>
      <c r="N352" s="14"/>
    </row>
    <row r="353" spans="1:14" ht="28.9" customHeight="1" x14ac:dyDescent="0.2">
      <c r="A353" s="8" t="s">
        <v>600</v>
      </c>
      <c r="B353" s="9" t="s">
        <v>601</v>
      </c>
      <c r="C353" s="9"/>
      <c r="D353" s="10">
        <v>350000</v>
      </c>
      <c r="E353" s="10">
        <f t="shared" si="27"/>
        <v>350000</v>
      </c>
      <c r="F353" s="10">
        <v>0</v>
      </c>
      <c r="G353" s="10">
        <v>0</v>
      </c>
      <c r="H353" s="10">
        <f t="shared" si="26"/>
        <v>350000</v>
      </c>
      <c r="K353" s="14"/>
      <c r="L353" s="14"/>
      <c r="M353" s="14"/>
      <c r="N353" s="14"/>
    </row>
    <row r="354" spans="1:14" ht="28.9" customHeight="1" x14ac:dyDescent="0.2">
      <c r="A354" s="8" t="s">
        <v>602</v>
      </c>
      <c r="B354" s="9" t="s">
        <v>603</v>
      </c>
      <c r="C354" s="9"/>
      <c r="D354" s="10">
        <v>400000</v>
      </c>
      <c r="E354" s="10">
        <f t="shared" si="27"/>
        <v>400000</v>
      </c>
      <c r="F354" s="10">
        <v>0</v>
      </c>
      <c r="G354" s="10">
        <v>0</v>
      </c>
      <c r="H354" s="10">
        <f t="shared" si="26"/>
        <v>400000</v>
      </c>
      <c r="K354" s="14"/>
      <c r="L354" s="14"/>
      <c r="M354" s="14"/>
      <c r="N354" s="14"/>
    </row>
    <row r="355" spans="1:14" ht="28.9" customHeight="1" x14ac:dyDescent="0.2">
      <c r="A355" s="8" t="s">
        <v>604</v>
      </c>
      <c r="B355" s="9" t="s">
        <v>605</v>
      </c>
      <c r="C355" s="9"/>
      <c r="D355" s="10">
        <v>2112642</v>
      </c>
      <c r="E355" s="10">
        <f t="shared" si="27"/>
        <v>2112642</v>
      </c>
      <c r="F355" s="10">
        <v>0</v>
      </c>
      <c r="G355" s="10">
        <v>0</v>
      </c>
      <c r="H355" s="10">
        <f t="shared" si="26"/>
        <v>2112642</v>
      </c>
      <c r="K355" s="14"/>
      <c r="L355" s="14"/>
      <c r="M355" s="14"/>
      <c r="N355" s="14"/>
    </row>
    <row r="356" spans="1:14" s="3" customFormat="1" ht="28.9" customHeight="1" x14ac:dyDescent="0.2">
      <c r="A356" s="18">
        <v>1124834</v>
      </c>
      <c r="B356" s="12" t="s">
        <v>606</v>
      </c>
      <c r="C356" s="12"/>
      <c r="D356" s="13">
        <v>12500000</v>
      </c>
      <c r="E356" s="10">
        <f t="shared" si="27"/>
        <v>12500000</v>
      </c>
      <c r="F356" s="13">
        <v>0</v>
      </c>
      <c r="G356" s="13">
        <v>0</v>
      </c>
      <c r="H356" s="10">
        <f t="shared" si="26"/>
        <v>12500000</v>
      </c>
      <c r="I356" s="2"/>
      <c r="K356" s="14"/>
      <c r="L356" s="14"/>
      <c r="M356" s="14"/>
      <c r="N356" s="14"/>
    </row>
    <row r="357" spans="1:14" ht="18" customHeight="1" x14ac:dyDescent="0.2">
      <c r="A357" s="95" t="s">
        <v>607</v>
      </c>
      <c r="B357" s="96"/>
      <c r="C357" s="43">
        <f t="shared" ref="C357:H357" si="28">SUM(C309:C356)</f>
        <v>0</v>
      </c>
      <c r="D357" s="15">
        <f t="shared" si="28"/>
        <v>62572672</v>
      </c>
      <c r="E357" s="15">
        <f t="shared" si="28"/>
        <v>62572672</v>
      </c>
      <c r="F357" s="15">
        <f t="shared" si="28"/>
        <v>691000</v>
      </c>
      <c r="G357" s="15">
        <f t="shared" si="28"/>
        <v>400000</v>
      </c>
      <c r="H357" s="15">
        <f t="shared" si="28"/>
        <v>63663672</v>
      </c>
      <c r="K357" s="14"/>
      <c r="L357" s="14"/>
      <c r="M357" s="14"/>
      <c r="N357" s="14"/>
    </row>
    <row r="358" spans="1:14" ht="18" customHeight="1" x14ac:dyDescent="0.2">
      <c r="A358" s="97"/>
      <c r="B358" s="98"/>
      <c r="C358" s="98"/>
      <c r="D358" s="98"/>
      <c r="E358" s="98"/>
      <c r="F358" s="98"/>
      <c r="G358" s="98"/>
      <c r="H358" s="98"/>
      <c r="K358" s="14"/>
      <c r="L358" s="14"/>
      <c r="M358" s="14"/>
      <c r="N358" s="14"/>
    </row>
    <row r="359" spans="1:14" ht="18" customHeight="1" thickBot="1" x14ac:dyDescent="0.25">
      <c r="A359" s="6" t="s">
        <v>608</v>
      </c>
      <c r="B359" s="93" t="s">
        <v>609</v>
      </c>
      <c r="C359" s="93"/>
      <c r="D359" s="94"/>
      <c r="E359" s="94"/>
      <c r="F359" s="94"/>
      <c r="G359" s="94"/>
      <c r="H359" s="94"/>
      <c r="K359" s="14"/>
      <c r="L359" s="14"/>
      <c r="M359" s="14"/>
      <c r="N359" s="14"/>
    </row>
    <row r="360" spans="1:14" ht="26.25" thickTop="1" x14ac:dyDescent="0.2">
      <c r="A360" s="19" t="s">
        <v>0</v>
      </c>
      <c r="B360" s="20" t="s">
        <v>1</v>
      </c>
      <c r="C360" s="20" t="s">
        <v>1379</v>
      </c>
      <c r="D360" s="21" t="s">
        <v>1514</v>
      </c>
      <c r="E360" s="21" t="s">
        <v>1380</v>
      </c>
      <c r="F360" s="21" t="s">
        <v>2</v>
      </c>
      <c r="G360" s="21" t="s">
        <v>3</v>
      </c>
      <c r="H360" s="21" t="s">
        <v>1381</v>
      </c>
    </row>
    <row r="361" spans="1:14" ht="28.9" customHeight="1" x14ac:dyDescent="0.2">
      <c r="A361" s="8" t="s">
        <v>610</v>
      </c>
      <c r="B361" s="9" t="s">
        <v>611</v>
      </c>
      <c r="C361" s="9"/>
      <c r="D361" s="10">
        <v>500000</v>
      </c>
      <c r="E361" s="10">
        <f t="shared" ref="E361:E366" si="29">SUM(C361:D361)</f>
        <v>500000</v>
      </c>
      <c r="F361" s="10">
        <v>0</v>
      </c>
      <c r="G361" s="10">
        <v>0</v>
      </c>
      <c r="H361" s="10">
        <f t="shared" ref="H361:H366" si="30">SUM(E361:G361)</f>
        <v>500000</v>
      </c>
      <c r="K361" s="14"/>
      <c r="L361" s="14"/>
      <c r="M361" s="14"/>
      <c r="N361" s="14"/>
    </row>
    <row r="362" spans="1:14" ht="28.9" customHeight="1" x14ac:dyDescent="0.2">
      <c r="A362" s="30" t="s">
        <v>612</v>
      </c>
      <c r="B362" s="27" t="s">
        <v>613</v>
      </c>
      <c r="C362" s="24"/>
      <c r="D362" s="24">
        <v>6045136</v>
      </c>
      <c r="E362" s="24">
        <f t="shared" si="29"/>
        <v>6045136</v>
      </c>
      <c r="F362" s="24">
        <v>0</v>
      </c>
      <c r="G362" s="24">
        <v>0</v>
      </c>
      <c r="H362" s="10">
        <f t="shared" si="30"/>
        <v>6045136</v>
      </c>
      <c r="K362" s="14"/>
      <c r="L362" s="14"/>
      <c r="M362" s="14"/>
      <c r="N362" s="14"/>
    </row>
    <row r="363" spans="1:14" ht="28.9" customHeight="1" x14ac:dyDescent="0.2">
      <c r="A363" s="30" t="s">
        <v>614</v>
      </c>
      <c r="B363" s="27" t="s">
        <v>615</v>
      </c>
      <c r="C363" s="24"/>
      <c r="D363" s="24">
        <v>4058470</v>
      </c>
      <c r="E363" s="24">
        <f t="shared" si="29"/>
        <v>4058470</v>
      </c>
      <c r="F363" s="24">
        <v>0</v>
      </c>
      <c r="G363" s="24">
        <v>0</v>
      </c>
      <c r="H363" s="10">
        <f t="shared" si="30"/>
        <v>4058470</v>
      </c>
      <c r="K363" s="14"/>
      <c r="L363" s="14"/>
      <c r="M363" s="14"/>
      <c r="N363" s="14"/>
    </row>
    <row r="364" spans="1:14" ht="28.9" customHeight="1" x14ac:dyDescent="0.2">
      <c r="A364" s="30" t="s">
        <v>616</v>
      </c>
      <c r="B364" s="27" t="s">
        <v>617</v>
      </c>
      <c r="C364" s="24"/>
      <c r="D364" s="24">
        <v>443754</v>
      </c>
      <c r="E364" s="24">
        <f t="shared" si="29"/>
        <v>443754</v>
      </c>
      <c r="F364" s="24">
        <v>0</v>
      </c>
      <c r="G364" s="24">
        <v>0</v>
      </c>
      <c r="H364" s="10">
        <f t="shared" si="30"/>
        <v>443754</v>
      </c>
      <c r="K364" s="14"/>
      <c r="L364" s="14"/>
      <c r="M364" s="14"/>
      <c r="N364" s="14"/>
    </row>
    <row r="365" spans="1:14" ht="28.9" customHeight="1" x14ac:dyDescent="0.2">
      <c r="A365" s="30" t="s">
        <v>618</v>
      </c>
      <c r="B365" s="27" t="s">
        <v>619</v>
      </c>
      <c r="C365" s="24"/>
      <c r="D365" s="24">
        <v>338561</v>
      </c>
      <c r="E365" s="24">
        <f t="shared" si="29"/>
        <v>338561</v>
      </c>
      <c r="F365" s="24">
        <v>0</v>
      </c>
      <c r="G365" s="24">
        <v>0</v>
      </c>
      <c r="H365" s="10">
        <f t="shared" si="30"/>
        <v>338561</v>
      </c>
      <c r="K365" s="14"/>
      <c r="L365" s="14"/>
      <c r="M365" s="14"/>
      <c r="N365" s="14"/>
    </row>
    <row r="366" spans="1:14" ht="38.25" x14ac:dyDescent="0.2">
      <c r="A366" s="8" t="s">
        <v>620</v>
      </c>
      <c r="B366" s="9" t="s">
        <v>621</v>
      </c>
      <c r="C366" s="9"/>
      <c r="D366" s="10">
        <v>0</v>
      </c>
      <c r="E366" s="10">
        <f t="shared" si="29"/>
        <v>0</v>
      </c>
      <c r="F366" s="10">
        <v>0</v>
      </c>
      <c r="G366" s="10">
        <v>815781</v>
      </c>
      <c r="H366" s="10">
        <f t="shared" si="30"/>
        <v>815781</v>
      </c>
      <c r="K366" s="14"/>
      <c r="L366" s="14"/>
      <c r="M366" s="14"/>
      <c r="N366" s="14"/>
    </row>
    <row r="367" spans="1:14" ht="18" customHeight="1" x14ac:dyDescent="0.2">
      <c r="A367" s="95" t="s">
        <v>622</v>
      </c>
      <c r="B367" s="96"/>
      <c r="C367" s="40">
        <f t="shared" ref="C367:H367" si="31">SUM(C361:C366)</f>
        <v>0</v>
      </c>
      <c r="D367" s="15">
        <f t="shared" si="31"/>
        <v>11385921</v>
      </c>
      <c r="E367" s="15">
        <f t="shared" si="31"/>
        <v>11385921</v>
      </c>
      <c r="F367" s="15">
        <f t="shared" si="31"/>
        <v>0</v>
      </c>
      <c r="G367" s="15">
        <f t="shared" si="31"/>
        <v>815781</v>
      </c>
      <c r="H367" s="15">
        <f t="shared" si="31"/>
        <v>12201702</v>
      </c>
      <c r="K367" s="14"/>
      <c r="L367" s="14"/>
      <c r="M367" s="14"/>
      <c r="N367" s="14"/>
    </row>
    <row r="368" spans="1:14" ht="18" customHeight="1" x14ac:dyDescent="0.2">
      <c r="A368" s="97"/>
      <c r="B368" s="98"/>
      <c r="C368" s="98"/>
      <c r="D368" s="98"/>
      <c r="E368" s="98"/>
      <c r="F368" s="98"/>
      <c r="G368" s="98"/>
      <c r="H368" s="98"/>
      <c r="K368" s="14"/>
      <c r="L368" s="14"/>
      <c r="M368" s="14"/>
      <c r="N368" s="14"/>
    </row>
    <row r="369" spans="1:14" ht="18" customHeight="1" thickBot="1" x14ac:dyDescent="0.25">
      <c r="A369" s="6" t="s">
        <v>623</v>
      </c>
      <c r="B369" s="93" t="s">
        <v>624</v>
      </c>
      <c r="C369" s="93"/>
      <c r="D369" s="94"/>
      <c r="E369" s="94"/>
      <c r="F369" s="94"/>
      <c r="G369" s="94"/>
      <c r="H369" s="94"/>
      <c r="K369" s="14"/>
      <c r="L369" s="14"/>
      <c r="M369" s="14"/>
      <c r="N369" s="14"/>
    </row>
    <row r="370" spans="1:14" ht="26.25" thickTop="1" x14ac:dyDescent="0.2">
      <c r="A370" s="19" t="s">
        <v>0</v>
      </c>
      <c r="B370" s="20" t="s">
        <v>1</v>
      </c>
      <c r="C370" s="20" t="s">
        <v>1379</v>
      </c>
      <c r="D370" s="21" t="s">
        <v>1514</v>
      </c>
      <c r="E370" s="21" t="s">
        <v>1380</v>
      </c>
      <c r="F370" s="21" t="s">
        <v>2</v>
      </c>
      <c r="G370" s="21" t="s">
        <v>3</v>
      </c>
      <c r="H370" s="21" t="s">
        <v>1381</v>
      </c>
    </row>
    <row r="371" spans="1:14" ht="28.9" customHeight="1" x14ac:dyDescent="0.2">
      <c r="A371" s="8" t="s">
        <v>625</v>
      </c>
      <c r="B371" s="9" t="s">
        <v>626</v>
      </c>
      <c r="C371" s="9"/>
      <c r="D371" s="10">
        <v>9408147</v>
      </c>
      <c r="E371" s="10">
        <f>SUM(C371:D371)</f>
        <v>9408147</v>
      </c>
      <c r="F371" s="10">
        <v>6860981</v>
      </c>
      <c r="G371" s="10">
        <v>6873273</v>
      </c>
      <c r="H371" s="10">
        <f t="shared" ref="H371:H402" si="32">SUM(E371:G371)</f>
        <v>23142401</v>
      </c>
      <c r="K371" s="14"/>
      <c r="L371" s="14"/>
      <c r="M371" s="14"/>
      <c r="N371" s="14"/>
    </row>
    <row r="372" spans="1:14" ht="28.9" customHeight="1" x14ac:dyDescent="0.2">
      <c r="A372" s="8" t="s">
        <v>627</v>
      </c>
      <c r="B372" s="9" t="s">
        <v>628</v>
      </c>
      <c r="C372" s="9"/>
      <c r="D372" s="10">
        <v>749604</v>
      </c>
      <c r="E372" s="10">
        <f t="shared" ref="E372:E435" si="33">SUM(C372:D372)</f>
        <v>749604</v>
      </c>
      <c r="F372" s="10">
        <v>0</v>
      </c>
      <c r="G372" s="10">
        <v>0</v>
      </c>
      <c r="H372" s="10">
        <f t="shared" si="32"/>
        <v>749604</v>
      </c>
      <c r="K372" s="14"/>
      <c r="L372" s="14"/>
      <c r="M372" s="14"/>
      <c r="N372" s="14"/>
    </row>
    <row r="373" spans="1:14" ht="28.9" customHeight="1" x14ac:dyDescent="0.2">
      <c r="A373" s="8" t="s">
        <v>629</v>
      </c>
      <c r="B373" s="9" t="s">
        <v>630</v>
      </c>
      <c r="C373" s="9"/>
      <c r="D373" s="10">
        <v>2908795</v>
      </c>
      <c r="E373" s="10">
        <f t="shared" si="33"/>
        <v>2908795</v>
      </c>
      <c r="F373" s="10">
        <v>2259242</v>
      </c>
      <c r="G373" s="10">
        <v>1408847</v>
      </c>
      <c r="H373" s="10">
        <f t="shared" si="32"/>
        <v>6576884</v>
      </c>
      <c r="K373" s="14"/>
      <c r="L373" s="14"/>
      <c r="M373" s="14"/>
      <c r="N373" s="14"/>
    </row>
    <row r="374" spans="1:14" ht="28.9" customHeight="1" x14ac:dyDescent="0.2">
      <c r="A374" s="8" t="s">
        <v>631</v>
      </c>
      <c r="B374" s="9" t="s">
        <v>632</v>
      </c>
      <c r="C374" s="9"/>
      <c r="D374" s="10">
        <v>1058041</v>
      </c>
      <c r="E374" s="10">
        <f t="shared" si="33"/>
        <v>1058041</v>
      </c>
      <c r="F374" s="10">
        <v>0</v>
      </c>
      <c r="G374" s="10">
        <v>0</v>
      </c>
      <c r="H374" s="10">
        <f t="shared" si="32"/>
        <v>1058041</v>
      </c>
      <c r="K374" s="14"/>
      <c r="L374" s="14"/>
      <c r="M374" s="14"/>
      <c r="N374" s="14"/>
    </row>
    <row r="375" spans="1:14" s="3" customFormat="1" ht="28.9" customHeight="1" x14ac:dyDescent="0.2">
      <c r="A375" s="11">
        <v>1037544</v>
      </c>
      <c r="B375" s="12" t="s">
        <v>633</v>
      </c>
      <c r="C375" s="12"/>
      <c r="D375" s="10">
        <v>-600000</v>
      </c>
      <c r="E375" s="10">
        <f t="shared" si="33"/>
        <v>-600000</v>
      </c>
      <c r="F375" s="13">
        <v>0</v>
      </c>
      <c r="G375" s="13">
        <v>0</v>
      </c>
      <c r="H375" s="10">
        <f t="shared" si="32"/>
        <v>-600000</v>
      </c>
      <c r="I375" s="2"/>
      <c r="K375" s="14"/>
      <c r="L375" s="14"/>
      <c r="M375" s="14"/>
      <c r="N375" s="14"/>
    </row>
    <row r="376" spans="1:14" s="45" customFormat="1" ht="28.9" customHeight="1" x14ac:dyDescent="0.2">
      <c r="A376" s="27">
        <v>1037546</v>
      </c>
      <c r="B376" s="27" t="s">
        <v>1406</v>
      </c>
      <c r="C376" s="44"/>
      <c r="D376" s="10">
        <v>-3000000</v>
      </c>
      <c r="E376" s="24">
        <f t="shared" si="33"/>
        <v>-3000000</v>
      </c>
      <c r="F376" s="24">
        <v>0</v>
      </c>
      <c r="G376" s="24">
        <v>0</v>
      </c>
      <c r="H376" s="10">
        <f t="shared" si="32"/>
        <v>-3000000</v>
      </c>
      <c r="I376" s="2"/>
    </row>
    <row r="377" spans="1:14" ht="28.9" customHeight="1" x14ac:dyDescent="0.2">
      <c r="A377" s="8" t="s">
        <v>634</v>
      </c>
      <c r="B377" s="9" t="s">
        <v>635</v>
      </c>
      <c r="C377" s="9"/>
      <c r="D377" s="10">
        <v>400986</v>
      </c>
      <c r="E377" s="10">
        <f t="shared" si="33"/>
        <v>400986</v>
      </c>
      <c r="F377" s="10">
        <v>0</v>
      </c>
      <c r="G377" s="10">
        <v>0</v>
      </c>
      <c r="H377" s="10">
        <f t="shared" si="32"/>
        <v>400986</v>
      </c>
      <c r="K377" s="14"/>
      <c r="L377" s="14"/>
      <c r="M377" s="14"/>
      <c r="N377" s="14"/>
    </row>
    <row r="378" spans="1:14" ht="28.9" customHeight="1" x14ac:dyDescent="0.2">
      <c r="A378" s="8" t="s">
        <v>636</v>
      </c>
      <c r="B378" s="9" t="s">
        <v>637</v>
      </c>
      <c r="C378" s="9"/>
      <c r="D378" s="10">
        <v>-4922947</v>
      </c>
      <c r="E378" s="10">
        <f t="shared" si="33"/>
        <v>-4922947</v>
      </c>
      <c r="F378" s="10">
        <v>0</v>
      </c>
      <c r="G378" s="10">
        <v>0</v>
      </c>
      <c r="H378" s="10">
        <f t="shared" si="32"/>
        <v>-4922947</v>
      </c>
      <c r="K378" s="14"/>
      <c r="L378" s="14"/>
      <c r="M378" s="14"/>
      <c r="N378" s="14"/>
    </row>
    <row r="379" spans="1:14" ht="28.9" customHeight="1" x14ac:dyDescent="0.2">
      <c r="A379" s="8" t="s">
        <v>638</v>
      </c>
      <c r="B379" s="9" t="s">
        <v>639</v>
      </c>
      <c r="C379" s="9"/>
      <c r="D379" s="10">
        <v>-135747</v>
      </c>
      <c r="E379" s="10">
        <f t="shared" si="33"/>
        <v>-135747</v>
      </c>
      <c r="F379" s="10">
        <v>0</v>
      </c>
      <c r="G379" s="10">
        <v>0</v>
      </c>
      <c r="H379" s="10">
        <f t="shared" si="32"/>
        <v>-135747</v>
      </c>
      <c r="K379" s="14"/>
      <c r="L379" s="14"/>
      <c r="M379" s="14"/>
      <c r="N379" s="14"/>
    </row>
    <row r="380" spans="1:14" ht="28.9" customHeight="1" x14ac:dyDescent="0.2">
      <c r="A380" s="8" t="s">
        <v>640</v>
      </c>
      <c r="B380" s="9" t="s">
        <v>641</v>
      </c>
      <c r="C380" s="9"/>
      <c r="D380" s="10">
        <v>-581492</v>
      </c>
      <c r="E380" s="10">
        <f t="shared" si="33"/>
        <v>-581492</v>
      </c>
      <c r="F380" s="10">
        <v>0</v>
      </c>
      <c r="G380" s="10">
        <v>0</v>
      </c>
      <c r="H380" s="10">
        <f t="shared" si="32"/>
        <v>-581492</v>
      </c>
      <c r="K380" s="14"/>
      <c r="L380" s="14"/>
      <c r="M380" s="14"/>
      <c r="N380" s="14"/>
    </row>
    <row r="381" spans="1:14" ht="28.9" customHeight="1" x14ac:dyDescent="0.2">
      <c r="A381" s="8" t="s">
        <v>642</v>
      </c>
      <c r="B381" s="9" t="s">
        <v>643</v>
      </c>
      <c r="C381" s="9"/>
      <c r="D381" s="10">
        <v>810900</v>
      </c>
      <c r="E381" s="10">
        <f t="shared" si="33"/>
        <v>810900</v>
      </c>
      <c r="F381" s="10">
        <v>571615</v>
      </c>
      <c r="G381" s="10">
        <v>596864</v>
      </c>
      <c r="H381" s="10">
        <f t="shared" si="32"/>
        <v>1979379</v>
      </c>
      <c r="K381" s="14"/>
      <c r="L381" s="14"/>
      <c r="M381" s="14"/>
      <c r="N381" s="14"/>
    </row>
    <row r="382" spans="1:14" ht="28.9" customHeight="1" x14ac:dyDescent="0.2">
      <c r="A382" s="8" t="s">
        <v>644</v>
      </c>
      <c r="B382" s="9" t="s">
        <v>645</v>
      </c>
      <c r="C382" s="9"/>
      <c r="D382" s="10">
        <v>778413</v>
      </c>
      <c r="E382" s="10">
        <f t="shared" si="33"/>
        <v>778413</v>
      </c>
      <c r="F382" s="10">
        <v>792035</v>
      </c>
      <c r="G382" s="10">
        <v>428094</v>
      </c>
      <c r="H382" s="10">
        <f t="shared" si="32"/>
        <v>1998542</v>
      </c>
      <c r="K382" s="14"/>
      <c r="L382" s="14"/>
      <c r="M382" s="14"/>
      <c r="N382" s="14"/>
    </row>
    <row r="383" spans="1:14" ht="28.9" customHeight="1" x14ac:dyDescent="0.2">
      <c r="A383" s="8" t="s">
        <v>646</v>
      </c>
      <c r="B383" s="9" t="s">
        <v>647</v>
      </c>
      <c r="C383" s="9"/>
      <c r="D383" s="10">
        <v>649173</v>
      </c>
      <c r="E383" s="10">
        <f t="shared" si="33"/>
        <v>649173</v>
      </c>
      <c r="F383" s="10">
        <v>507133</v>
      </c>
      <c r="G383" s="10">
        <v>283140</v>
      </c>
      <c r="H383" s="10">
        <f t="shared" si="32"/>
        <v>1439446</v>
      </c>
      <c r="K383" s="14"/>
      <c r="L383" s="14"/>
      <c r="M383" s="14"/>
      <c r="N383" s="14"/>
    </row>
    <row r="384" spans="1:14" ht="28.9" customHeight="1" x14ac:dyDescent="0.2">
      <c r="A384" s="8" t="s">
        <v>648</v>
      </c>
      <c r="B384" s="9" t="s">
        <v>649</v>
      </c>
      <c r="C384" s="9"/>
      <c r="D384" s="10">
        <v>1839030</v>
      </c>
      <c r="E384" s="10">
        <f t="shared" si="33"/>
        <v>1839030</v>
      </c>
      <c r="F384" s="10">
        <v>1751027</v>
      </c>
      <c r="G384" s="10">
        <v>1834255</v>
      </c>
      <c r="H384" s="10">
        <f t="shared" si="32"/>
        <v>5424312</v>
      </c>
      <c r="K384" s="14"/>
      <c r="L384" s="14"/>
      <c r="M384" s="14"/>
      <c r="N384" s="14"/>
    </row>
    <row r="385" spans="1:14" ht="28.9" customHeight="1" x14ac:dyDescent="0.2">
      <c r="A385" s="8" t="s">
        <v>650</v>
      </c>
      <c r="B385" s="9" t="s">
        <v>651</v>
      </c>
      <c r="C385" s="9"/>
      <c r="D385" s="10">
        <v>7465630</v>
      </c>
      <c r="E385" s="10">
        <f t="shared" si="33"/>
        <v>7465630</v>
      </c>
      <c r="F385" s="10">
        <v>20405282</v>
      </c>
      <c r="G385" s="10">
        <v>50035813</v>
      </c>
      <c r="H385" s="10">
        <f t="shared" si="32"/>
        <v>77906725</v>
      </c>
      <c r="K385" s="14"/>
      <c r="L385" s="14"/>
      <c r="M385" s="14"/>
      <c r="N385" s="14"/>
    </row>
    <row r="386" spans="1:14" ht="28.9" customHeight="1" x14ac:dyDescent="0.2">
      <c r="A386" s="8" t="s">
        <v>652</v>
      </c>
      <c r="B386" s="9" t="s">
        <v>653</v>
      </c>
      <c r="C386" s="9"/>
      <c r="D386" s="10">
        <v>0</v>
      </c>
      <c r="E386" s="10">
        <f t="shared" si="33"/>
        <v>0</v>
      </c>
      <c r="F386" s="10">
        <v>15122901</v>
      </c>
      <c r="G386" s="10">
        <v>3147793</v>
      </c>
      <c r="H386" s="10">
        <f t="shared" si="32"/>
        <v>18270694</v>
      </c>
      <c r="K386" s="14"/>
      <c r="L386" s="14"/>
      <c r="M386" s="14"/>
      <c r="N386" s="14"/>
    </row>
    <row r="387" spans="1:14" ht="28.9" customHeight="1" x14ac:dyDescent="0.2">
      <c r="A387" s="8" t="s">
        <v>654</v>
      </c>
      <c r="B387" s="9" t="s">
        <v>655</v>
      </c>
      <c r="C387" s="9"/>
      <c r="D387" s="10">
        <v>113</v>
      </c>
      <c r="E387" s="10">
        <f t="shared" si="33"/>
        <v>113</v>
      </c>
      <c r="F387" s="10">
        <v>0</v>
      </c>
      <c r="G387" s="10">
        <v>0</v>
      </c>
      <c r="H387" s="10">
        <f t="shared" si="32"/>
        <v>113</v>
      </c>
      <c r="K387" s="14"/>
      <c r="L387" s="14"/>
      <c r="M387" s="14"/>
      <c r="N387" s="14"/>
    </row>
    <row r="388" spans="1:14" ht="28.9" customHeight="1" x14ac:dyDescent="0.2">
      <c r="A388" s="8" t="s">
        <v>656</v>
      </c>
      <c r="B388" s="9" t="s">
        <v>657</v>
      </c>
      <c r="C388" s="9"/>
      <c r="D388" s="10">
        <v>943403</v>
      </c>
      <c r="E388" s="10">
        <f t="shared" si="33"/>
        <v>943403</v>
      </c>
      <c r="F388" s="10">
        <v>816578</v>
      </c>
      <c r="G388" s="10">
        <v>989178</v>
      </c>
      <c r="H388" s="10">
        <f t="shared" si="32"/>
        <v>2749159</v>
      </c>
      <c r="K388" s="14"/>
      <c r="L388" s="14"/>
      <c r="M388" s="14"/>
      <c r="N388" s="14"/>
    </row>
    <row r="389" spans="1:14" ht="28.9" customHeight="1" x14ac:dyDescent="0.2">
      <c r="A389" s="8" t="s">
        <v>658</v>
      </c>
      <c r="B389" s="9" t="s">
        <v>659</v>
      </c>
      <c r="C389" s="9"/>
      <c r="D389" s="10">
        <v>598787</v>
      </c>
      <c r="E389" s="10">
        <f t="shared" si="33"/>
        <v>598787</v>
      </c>
      <c r="F389" s="10">
        <v>1103776</v>
      </c>
      <c r="G389" s="10">
        <v>1182626</v>
      </c>
      <c r="H389" s="10">
        <f t="shared" si="32"/>
        <v>2885189</v>
      </c>
      <c r="K389" s="14"/>
      <c r="L389" s="14"/>
      <c r="M389" s="14"/>
      <c r="N389" s="14"/>
    </row>
    <row r="390" spans="1:14" ht="28.9" customHeight="1" x14ac:dyDescent="0.2">
      <c r="A390" s="8" t="s">
        <v>660</v>
      </c>
      <c r="B390" s="9" t="s">
        <v>661</v>
      </c>
      <c r="C390" s="9"/>
      <c r="D390" s="10">
        <v>-689220</v>
      </c>
      <c r="E390" s="10">
        <f t="shared" si="33"/>
        <v>-689220</v>
      </c>
      <c r="F390" s="10">
        <v>0</v>
      </c>
      <c r="G390" s="10">
        <v>0</v>
      </c>
      <c r="H390" s="10">
        <f t="shared" si="32"/>
        <v>-689220</v>
      </c>
      <c r="K390" s="14"/>
      <c r="L390" s="14"/>
      <c r="M390" s="14"/>
      <c r="N390" s="14"/>
    </row>
    <row r="391" spans="1:14" s="3" customFormat="1" ht="28.9" customHeight="1" x14ac:dyDescent="0.2">
      <c r="A391" s="11">
        <v>1038122</v>
      </c>
      <c r="B391" s="12" t="s">
        <v>662</v>
      </c>
      <c r="C391" s="92"/>
      <c r="D391" s="10">
        <v>18036</v>
      </c>
      <c r="E391" s="10">
        <f t="shared" si="33"/>
        <v>18036</v>
      </c>
      <c r="F391" s="13">
        <v>49969909</v>
      </c>
      <c r="G391" s="13">
        <v>695192</v>
      </c>
      <c r="H391" s="10">
        <f t="shared" si="32"/>
        <v>50683137</v>
      </c>
      <c r="I391" s="2"/>
      <c r="K391" s="14"/>
      <c r="L391" s="14"/>
      <c r="M391" s="14"/>
      <c r="N391" s="14"/>
    </row>
    <row r="392" spans="1:14" ht="28.9" customHeight="1" x14ac:dyDescent="0.2">
      <c r="A392" s="8" t="s">
        <v>663</v>
      </c>
      <c r="B392" s="9" t="s">
        <v>664</v>
      </c>
      <c r="C392" s="9"/>
      <c r="D392" s="10">
        <v>151318</v>
      </c>
      <c r="E392" s="10">
        <f t="shared" si="33"/>
        <v>151318</v>
      </c>
      <c r="F392" s="10">
        <v>0</v>
      </c>
      <c r="G392" s="10">
        <v>0</v>
      </c>
      <c r="H392" s="10">
        <f t="shared" si="32"/>
        <v>151318</v>
      </c>
      <c r="K392" s="14"/>
      <c r="L392" s="14"/>
      <c r="M392" s="14"/>
      <c r="N392" s="14"/>
    </row>
    <row r="393" spans="1:14" ht="28.9" customHeight="1" x14ac:dyDescent="0.2">
      <c r="A393" s="8" t="s">
        <v>665</v>
      </c>
      <c r="B393" s="9" t="s">
        <v>666</v>
      </c>
      <c r="C393" s="9"/>
      <c r="D393" s="10">
        <v>9406932</v>
      </c>
      <c r="E393" s="10">
        <f t="shared" si="33"/>
        <v>9406932</v>
      </c>
      <c r="F393" s="10">
        <v>618137</v>
      </c>
      <c r="G393" s="10">
        <v>0</v>
      </c>
      <c r="H393" s="10">
        <f t="shared" si="32"/>
        <v>10025069</v>
      </c>
      <c r="K393" s="14"/>
      <c r="L393" s="14"/>
      <c r="M393" s="14"/>
      <c r="N393" s="14"/>
    </row>
    <row r="394" spans="1:14" ht="28.9" customHeight="1" x14ac:dyDescent="0.2">
      <c r="A394" s="8" t="s">
        <v>667</v>
      </c>
      <c r="B394" s="9" t="s">
        <v>668</v>
      </c>
      <c r="C394" s="9"/>
      <c r="D394" s="10">
        <v>-158292</v>
      </c>
      <c r="E394" s="10">
        <f t="shared" si="33"/>
        <v>-158292</v>
      </c>
      <c r="F394" s="10">
        <v>0</v>
      </c>
      <c r="G394" s="10">
        <v>0</v>
      </c>
      <c r="H394" s="10">
        <f t="shared" si="32"/>
        <v>-158292</v>
      </c>
      <c r="K394" s="14"/>
      <c r="L394" s="14"/>
      <c r="M394" s="14"/>
      <c r="N394" s="14"/>
    </row>
    <row r="395" spans="1:14" ht="28.9" customHeight="1" x14ac:dyDescent="0.2">
      <c r="A395" s="8" t="s">
        <v>669</v>
      </c>
      <c r="B395" s="9" t="s">
        <v>670</v>
      </c>
      <c r="C395" s="9"/>
      <c r="D395" s="10">
        <v>8430638</v>
      </c>
      <c r="E395" s="10">
        <f t="shared" si="33"/>
        <v>8430638</v>
      </c>
      <c r="F395" s="10">
        <v>5945052</v>
      </c>
      <c r="G395" s="10">
        <v>4586993</v>
      </c>
      <c r="H395" s="10">
        <f t="shared" si="32"/>
        <v>18962683</v>
      </c>
      <c r="K395" s="14"/>
      <c r="L395" s="14"/>
      <c r="M395" s="14"/>
      <c r="N395" s="14"/>
    </row>
    <row r="396" spans="1:14" ht="28.9" customHeight="1" x14ac:dyDescent="0.2">
      <c r="A396" s="8" t="s">
        <v>671</v>
      </c>
      <c r="B396" s="9" t="s">
        <v>672</v>
      </c>
      <c r="C396" s="9"/>
      <c r="D396" s="10">
        <v>130655</v>
      </c>
      <c r="E396" s="10">
        <f t="shared" si="33"/>
        <v>130655</v>
      </c>
      <c r="F396" s="10">
        <v>0</v>
      </c>
      <c r="G396" s="10">
        <v>57415</v>
      </c>
      <c r="H396" s="10">
        <f t="shared" si="32"/>
        <v>188070</v>
      </c>
      <c r="K396" s="14"/>
      <c r="L396" s="14"/>
      <c r="M396" s="14"/>
      <c r="N396" s="14"/>
    </row>
    <row r="397" spans="1:14" ht="28.9" customHeight="1" x14ac:dyDescent="0.2">
      <c r="A397" s="8" t="s">
        <v>673</v>
      </c>
      <c r="B397" s="9" t="s">
        <v>674</v>
      </c>
      <c r="C397" s="9"/>
      <c r="D397" s="10">
        <v>425243</v>
      </c>
      <c r="E397" s="10">
        <f t="shared" si="33"/>
        <v>425243</v>
      </c>
      <c r="F397" s="10">
        <v>252984</v>
      </c>
      <c r="G397" s="10">
        <v>188307</v>
      </c>
      <c r="H397" s="10">
        <f t="shared" si="32"/>
        <v>866534</v>
      </c>
      <c r="K397" s="14"/>
      <c r="L397" s="14"/>
      <c r="M397" s="14"/>
      <c r="N397" s="14"/>
    </row>
    <row r="398" spans="1:14" ht="28.9" customHeight="1" x14ac:dyDescent="0.2">
      <c r="A398" s="8" t="s">
        <v>675</v>
      </c>
      <c r="B398" s="9" t="s">
        <v>676</v>
      </c>
      <c r="C398" s="9"/>
      <c r="D398" s="10">
        <v>361983</v>
      </c>
      <c r="E398" s="10">
        <f t="shared" si="33"/>
        <v>361983</v>
      </c>
      <c r="F398" s="10">
        <v>134065</v>
      </c>
      <c r="G398" s="10">
        <v>0</v>
      </c>
      <c r="H398" s="10">
        <f t="shared" si="32"/>
        <v>496048</v>
      </c>
      <c r="K398" s="14"/>
      <c r="L398" s="14"/>
      <c r="M398" s="14"/>
      <c r="N398" s="14"/>
    </row>
    <row r="399" spans="1:14" ht="28.9" customHeight="1" x14ac:dyDescent="0.2">
      <c r="A399" s="8" t="s">
        <v>677</v>
      </c>
      <c r="B399" s="9" t="s">
        <v>678</v>
      </c>
      <c r="C399" s="9"/>
      <c r="D399" s="10">
        <v>9073783</v>
      </c>
      <c r="E399" s="10">
        <f t="shared" si="33"/>
        <v>9073783</v>
      </c>
      <c r="F399" s="10">
        <v>6352715</v>
      </c>
      <c r="G399" s="10">
        <v>6470666</v>
      </c>
      <c r="H399" s="10">
        <f t="shared" si="32"/>
        <v>21897164</v>
      </c>
      <c r="K399" s="14"/>
      <c r="L399" s="14"/>
      <c r="M399" s="14"/>
      <c r="N399" s="14"/>
    </row>
    <row r="400" spans="1:14" ht="28.9" customHeight="1" x14ac:dyDescent="0.2">
      <c r="A400" s="8" t="s">
        <v>679</v>
      </c>
      <c r="B400" s="9" t="s">
        <v>680</v>
      </c>
      <c r="C400" s="9"/>
      <c r="D400" s="10">
        <v>3381198</v>
      </c>
      <c r="E400" s="10">
        <f t="shared" si="33"/>
        <v>3381198</v>
      </c>
      <c r="F400" s="10">
        <v>0</v>
      </c>
      <c r="G400" s="10">
        <v>0</v>
      </c>
      <c r="H400" s="10">
        <f t="shared" si="32"/>
        <v>3381198</v>
      </c>
      <c r="K400" s="14"/>
      <c r="L400" s="14"/>
      <c r="M400" s="14"/>
      <c r="N400" s="14"/>
    </row>
    <row r="401" spans="1:14" ht="28.9" customHeight="1" x14ac:dyDescent="0.2">
      <c r="A401" s="8" t="s">
        <v>681</v>
      </c>
      <c r="B401" s="9" t="s">
        <v>682</v>
      </c>
      <c r="C401" s="9"/>
      <c r="D401" s="10">
        <v>3029299</v>
      </c>
      <c r="E401" s="10">
        <f t="shared" si="33"/>
        <v>3029299</v>
      </c>
      <c r="F401" s="10">
        <v>0</v>
      </c>
      <c r="G401" s="10">
        <v>0</v>
      </c>
      <c r="H401" s="10">
        <f t="shared" si="32"/>
        <v>3029299</v>
      </c>
      <c r="K401" s="14"/>
      <c r="L401" s="14"/>
      <c r="M401" s="14"/>
      <c r="N401" s="14"/>
    </row>
    <row r="402" spans="1:14" ht="28.9" customHeight="1" x14ac:dyDescent="0.2">
      <c r="A402" s="8" t="s">
        <v>683</v>
      </c>
      <c r="B402" s="9" t="s">
        <v>684</v>
      </c>
      <c r="C402" s="9"/>
      <c r="D402" s="10">
        <v>6367979</v>
      </c>
      <c r="E402" s="10">
        <f t="shared" si="33"/>
        <v>6367979</v>
      </c>
      <c r="F402" s="10">
        <v>0</v>
      </c>
      <c r="G402" s="10">
        <v>0</v>
      </c>
      <c r="H402" s="10">
        <f t="shared" si="32"/>
        <v>6367979</v>
      </c>
      <c r="K402" s="14"/>
      <c r="L402" s="14"/>
      <c r="M402" s="14"/>
      <c r="N402" s="14"/>
    </row>
    <row r="403" spans="1:14" s="46" customFormat="1" ht="28.9" customHeight="1" x14ac:dyDescent="0.2">
      <c r="A403" s="27">
        <v>1048049</v>
      </c>
      <c r="B403" s="27" t="s">
        <v>1407</v>
      </c>
      <c r="C403" s="24"/>
      <c r="D403" s="10">
        <v>10000000</v>
      </c>
      <c r="E403" s="24">
        <f t="shared" si="33"/>
        <v>10000000</v>
      </c>
      <c r="F403" s="24">
        <v>0</v>
      </c>
      <c r="G403" s="24">
        <v>0</v>
      </c>
      <c r="H403" s="10">
        <f t="shared" ref="H403:H434" si="34">SUM(E403:G403)</f>
        <v>10000000</v>
      </c>
      <c r="I403" s="2"/>
    </row>
    <row r="404" spans="1:14" ht="28.9" customHeight="1" x14ac:dyDescent="0.2">
      <c r="A404" s="8" t="s">
        <v>685</v>
      </c>
      <c r="B404" s="9" t="s">
        <v>686</v>
      </c>
      <c r="C404" s="9"/>
      <c r="D404" s="10">
        <v>1247043</v>
      </c>
      <c r="E404" s="10">
        <f t="shared" si="33"/>
        <v>1247043</v>
      </c>
      <c r="F404" s="10">
        <v>0</v>
      </c>
      <c r="G404" s="10">
        <v>0</v>
      </c>
      <c r="H404" s="10">
        <f t="shared" si="34"/>
        <v>1247043</v>
      </c>
      <c r="K404" s="14"/>
      <c r="L404" s="14"/>
      <c r="M404" s="14"/>
      <c r="N404" s="14"/>
    </row>
    <row r="405" spans="1:14" ht="28.9" customHeight="1" x14ac:dyDescent="0.2">
      <c r="A405" s="8" t="s">
        <v>687</v>
      </c>
      <c r="B405" s="9" t="s">
        <v>688</v>
      </c>
      <c r="C405" s="9"/>
      <c r="D405" s="10">
        <v>1653693</v>
      </c>
      <c r="E405" s="10">
        <f t="shared" si="33"/>
        <v>1653693</v>
      </c>
      <c r="F405" s="10">
        <v>5299</v>
      </c>
      <c r="G405" s="10">
        <v>0</v>
      </c>
      <c r="H405" s="10">
        <f t="shared" si="34"/>
        <v>1658992</v>
      </c>
      <c r="K405" s="14"/>
      <c r="L405" s="14"/>
      <c r="M405" s="14"/>
      <c r="N405" s="14"/>
    </row>
    <row r="406" spans="1:14" ht="28.9" customHeight="1" x14ac:dyDescent="0.2">
      <c r="A406" s="8" t="s">
        <v>689</v>
      </c>
      <c r="B406" s="9" t="s">
        <v>690</v>
      </c>
      <c r="C406" s="9"/>
      <c r="D406" s="10">
        <v>1173819</v>
      </c>
      <c r="E406" s="10">
        <f t="shared" si="33"/>
        <v>1173819</v>
      </c>
      <c r="F406" s="10">
        <v>866857</v>
      </c>
      <c r="G406" s="10">
        <v>0</v>
      </c>
      <c r="H406" s="10">
        <f t="shared" si="34"/>
        <v>2040676</v>
      </c>
      <c r="K406" s="14"/>
      <c r="L406" s="14"/>
      <c r="M406" s="14"/>
      <c r="N406" s="14"/>
    </row>
    <row r="407" spans="1:14" ht="28.9" customHeight="1" x14ac:dyDescent="0.2">
      <c r="A407" s="8" t="s">
        <v>691</v>
      </c>
      <c r="B407" s="9" t="s">
        <v>692</v>
      </c>
      <c r="C407" s="9"/>
      <c r="D407" s="10">
        <v>9708147</v>
      </c>
      <c r="E407" s="10">
        <f t="shared" si="33"/>
        <v>9708147</v>
      </c>
      <c r="F407" s="10">
        <v>6342564</v>
      </c>
      <c r="G407" s="10">
        <v>6786992</v>
      </c>
      <c r="H407" s="10">
        <f t="shared" si="34"/>
        <v>22837703</v>
      </c>
      <c r="K407" s="14"/>
      <c r="L407" s="14"/>
      <c r="M407" s="14"/>
      <c r="N407" s="14"/>
    </row>
    <row r="408" spans="1:14" ht="28.9" customHeight="1" x14ac:dyDescent="0.2">
      <c r="A408" s="8" t="s">
        <v>693</v>
      </c>
      <c r="B408" s="9" t="s">
        <v>694</v>
      </c>
      <c r="C408" s="9"/>
      <c r="D408" s="10">
        <v>10308705</v>
      </c>
      <c r="E408" s="10">
        <f t="shared" si="33"/>
        <v>10308705</v>
      </c>
      <c r="F408" s="10">
        <v>7160981</v>
      </c>
      <c r="G408" s="10">
        <v>7029383</v>
      </c>
      <c r="H408" s="10">
        <f t="shared" si="34"/>
        <v>24499069</v>
      </c>
      <c r="K408" s="14"/>
      <c r="L408" s="14"/>
      <c r="M408" s="14"/>
      <c r="N408" s="14"/>
    </row>
    <row r="409" spans="1:14" ht="28.9" customHeight="1" x14ac:dyDescent="0.2">
      <c r="A409" s="8" t="s">
        <v>695</v>
      </c>
      <c r="B409" s="9" t="s">
        <v>696</v>
      </c>
      <c r="C409" s="9"/>
      <c r="D409" s="10">
        <v>10239082</v>
      </c>
      <c r="E409" s="10">
        <f t="shared" si="33"/>
        <v>10239082</v>
      </c>
      <c r="F409" s="10">
        <v>7045052</v>
      </c>
      <c r="G409" s="10">
        <v>6786992</v>
      </c>
      <c r="H409" s="10">
        <f t="shared" si="34"/>
        <v>24071126</v>
      </c>
      <c r="K409" s="14"/>
      <c r="L409" s="14"/>
      <c r="M409" s="14"/>
      <c r="N409" s="14"/>
    </row>
    <row r="410" spans="1:14" ht="28.9" customHeight="1" x14ac:dyDescent="0.2">
      <c r="A410" s="8" t="s">
        <v>697</v>
      </c>
      <c r="B410" s="9" t="s">
        <v>698</v>
      </c>
      <c r="C410" s="9"/>
      <c r="D410" s="10">
        <v>7796437</v>
      </c>
      <c r="E410" s="10">
        <f t="shared" si="33"/>
        <v>7796437</v>
      </c>
      <c r="F410" s="10">
        <v>6514386</v>
      </c>
      <c r="G410" s="10">
        <v>5913107</v>
      </c>
      <c r="H410" s="10">
        <f t="shared" si="34"/>
        <v>20223930</v>
      </c>
      <c r="K410" s="14"/>
      <c r="L410" s="14"/>
      <c r="M410" s="14"/>
      <c r="N410" s="14"/>
    </row>
    <row r="411" spans="1:14" ht="28.9" customHeight="1" x14ac:dyDescent="0.2">
      <c r="A411" s="8" t="s">
        <v>699</v>
      </c>
      <c r="B411" s="9" t="s">
        <v>700</v>
      </c>
      <c r="C411" s="9"/>
      <c r="D411" s="10">
        <v>2555988</v>
      </c>
      <c r="E411" s="10">
        <f t="shared" si="33"/>
        <v>2555988</v>
      </c>
      <c r="F411" s="10">
        <v>2318071</v>
      </c>
      <c r="G411" s="10">
        <v>3278802</v>
      </c>
      <c r="H411" s="10">
        <f t="shared" si="34"/>
        <v>8152861</v>
      </c>
      <c r="K411" s="14"/>
      <c r="L411" s="14"/>
      <c r="M411" s="14"/>
      <c r="N411" s="14"/>
    </row>
    <row r="412" spans="1:14" ht="28.9" customHeight="1" x14ac:dyDescent="0.2">
      <c r="A412" s="8" t="s">
        <v>701</v>
      </c>
      <c r="B412" s="9" t="s">
        <v>702</v>
      </c>
      <c r="C412" s="9"/>
      <c r="D412" s="10">
        <v>1413252</v>
      </c>
      <c r="E412" s="10">
        <f t="shared" si="33"/>
        <v>1413252</v>
      </c>
      <c r="F412" s="10">
        <v>71000</v>
      </c>
      <c r="G412" s="10">
        <v>0</v>
      </c>
      <c r="H412" s="10">
        <f t="shared" si="34"/>
        <v>1484252</v>
      </c>
      <c r="K412" s="14"/>
      <c r="L412" s="14"/>
      <c r="M412" s="14"/>
      <c r="N412" s="14"/>
    </row>
    <row r="413" spans="1:14" ht="28.9" customHeight="1" x14ac:dyDescent="0.2">
      <c r="A413" s="8" t="s">
        <v>703</v>
      </c>
      <c r="B413" s="9" t="s">
        <v>704</v>
      </c>
      <c r="C413" s="9"/>
      <c r="D413" s="10">
        <v>1882726</v>
      </c>
      <c r="E413" s="10">
        <f t="shared" si="33"/>
        <v>1882726</v>
      </c>
      <c r="F413" s="10">
        <v>96093</v>
      </c>
      <c r="G413" s="10">
        <v>0</v>
      </c>
      <c r="H413" s="10">
        <f t="shared" si="34"/>
        <v>1978819</v>
      </c>
      <c r="K413" s="14"/>
      <c r="L413" s="14"/>
      <c r="M413" s="14"/>
      <c r="N413" s="14"/>
    </row>
    <row r="414" spans="1:14" ht="28.9" customHeight="1" x14ac:dyDescent="0.2">
      <c r="A414" s="8" t="s">
        <v>705</v>
      </c>
      <c r="B414" s="9" t="s">
        <v>706</v>
      </c>
      <c r="C414" s="9"/>
      <c r="D414" s="10">
        <v>3464825</v>
      </c>
      <c r="E414" s="10">
        <f t="shared" si="33"/>
        <v>3464825</v>
      </c>
      <c r="F414" s="10">
        <v>19199</v>
      </c>
      <c r="G414" s="10">
        <v>0</v>
      </c>
      <c r="H414" s="10">
        <f t="shared" si="34"/>
        <v>3484024</v>
      </c>
      <c r="K414" s="14"/>
      <c r="L414" s="14"/>
      <c r="M414" s="14"/>
      <c r="N414" s="14"/>
    </row>
    <row r="415" spans="1:14" ht="28.9" customHeight="1" x14ac:dyDescent="0.2">
      <c r="A415" s="8" t="s">
        <v>707</v>
      </c>
      <c r="B415" s="9" t="s">
        <v>708</v>
      </c>
      <c r="C415" s="9"/>
      <c r="D415" s="10">
        <v>1992242</v>
      </c>
      <c r="E415" s="10">
        <f t="shared" si="33"/>
        <v>1992242</v>
      </c>
      <c r="F415" s="10">
        <v>38792</v>
      </c>
      <c r="G415" s="10">
        <v>0</v>
      </c>
      <c r="H415" s="10">
        <f t="shared" si="34"/>
        <v>2031034</v>
      </c>
      <c r="K415" s="14"/>
      <c r="L415" s="14"/>
      <c r="M415" s="14"/>
      <c r="N415" s="14"/>
    </row>
    <row r="416" spans="1:14" ht="28.9" customHeight="1" x14ac:dyDescent="0.2">
      <c r="A416" s="8" t="s">
        <v>709</v>
      </c>
      <c r="B416" s="9" t="s">
        <v>710</v>
      </c>
      <c r="C416" s="9"/>
      <c r="D416" s="10">
        <v>1061010</v>
      </c>
      <c r="E416" s="10">
        <f t="shared" si="33"/>
        <v>1061010</v>
      </c>
      <c r="F416" s="10">
        <v>109773</v>
      </c>
      <c r="G416" s="10">
        <v>0</v>
      </c>
      <c r="H416" s="10">
        <f t="shared" si="34"/>
        <v>1170783</v>
      </c>
      <c r="K416" s="14"/>
      <c r="L416" s="14"/>
      <c r="M416" s="14"/>
      <c r="N416" s="14"/>
    </row>
    <row r="417" spans="1:14" ht="28.9" customHeight="1" x14ac:dyDescent="0.2">
      <c r="A417" s="8" t="s">
        <v>711</v>
      </c>
      <c r="B417" s="9" t="s">
        <v>712</v>
      </c>
      <c r="C417" s="9"/>
      <c r="D417" s="10">
        <v>680370</v>
      </c>
      <c r="E417" s="10">
        <f t="shared" si="33"/>
        <v>680370</v>
      </c>
      <c r="F417" s="10">
        <v>0</v>
      </c>
      <c r="G417" s="10">
        <v>0</v>
      </c>
      <c r="H417" s="10">
        <f t="shared" si="34"/>
        <v>680370</v>
      </c>
      <c r="K417" s="14"/>
      <c r="L417" s="14"/>
      <c r="M417" s="14"/>
      <c r="N417" s="14"/>
    </row>
    <row r="418" spans="1:14" ht="28.9" customHeight="1" x14ac:dyDescent="0.2">
      <c r="A418" s="8" t="s">
        <v>713</v>
      </c>
      <c r="B418" s="9" t="s">
        <v>714</v>
      </c>
      <c r="C418" s="9"/>
      <c r="D418" s="10">
        <v>1326577</v>
      </c>
      <c r="E418" s="10">
        <f t="shared" si="33"/>
        <v>1326577</v>
      </c>
      <c r="F418" s="10">
        <v>0</v>
      </c>
      <c r="G418" s="10">
        <v>0</v>
      </c>
      <c r="H418" s="10">
        <f t="shared" si="34"/>
        <v>1326577</v>
      </c>
      <c r="K418" s="14"/>
      <c r="L418" s="14"/>
      <c r="M418" s="14"/>
      <c r="N418" s="14"/>
    </row>
    <row r="419" spans="1:14" ht="28.9" customHeight="1" x14ac:dyDescent="0.2">
      <c r="A419" s="8" t="s">
        <v>715</v>
      </c>
      <c r="B419" s="9" t="s">
        <v>716</v>
      </c>
      <c r="C419" s="9"/>
      <c r="D419" s="10">
        <v>480598</v>
      </c>
      <c r="E419" s="10">
        <f t="shared" si="33"/>
        <v>480598</v>
      </c>
      <c r="F419" s="10">
        <v>1735603</v>
      </c>
      <c r="G419" s="10">
        <v>2864052</v>
      </c>
      <c r="H419" s="10">
        <f t="shared" si="34"/>
        <v>5080253</v>
      </c>
      <c r="K419" s="14"/>
      <c r="L419" s="14"/>
      <c r="M419" s="14"/>
      <c r="N419" s="14"/>
    </row>
    <row r="420" spans="1:14" ht="28.9" customHeight="1" x14ac:dyDescent="0.2">
      <c r="A420" s="8" t="s">
        <v>717</v>
      </c>
      <c r="B420" s="9" t="s">
        <v>718</v>
      </c>
      <c r="C420" s="9"/>
      <c r="D420" s="10">
        <v>1314448</v>
      </c>
      <c r="E420" s="10">
        <f t="shared" si="33"/>
        <v>1314448</v>
      </c>
      <c r="F420" s="10">
        <v>25010066</v>
      </c>
      <c r="G420" s="10">
        <v>0</v>
      </c>
      <c r="H420" s="10">
        <f t="shared" si="34"/>
        <v>26324514</v>
      </c>
      <c r="K420" s="14"/>
      <c r="L420" s="14"/>
      <c r="M420" s="14"/>
      <c r="N420" s="14"/>
    </row>
    <row r="421" spans="1:14" ht="28.9" customHeight="1" x14ac:dyDescent="0.2">
      <c r="A421" s="8" t="s">
        <v>719</v>
      </c>
      <c r="B421" s="9" t="s">
        <v>720</v>
      </c>
      <c r="C421" s="9"/>
      <c r="D421" s="10">
        <v>9164158</v>
      </c>
      <c r="E421" s="10">
        <f t="shared" si="33"/>
        <v>9164158</v>
      </c>
      <c r="F421" s="10">
        <v>153553</v>
      </c>
      <c r="G421" s="10">
        <v>0</v>
      </c>
      <c r="H421" s="10">
        <f t="shared" si="34"/>
        <v>9317711</v>
      </c>
      <c r="K421" s="14"/>
      <c r="L421" s="14"/>
      <c r="M421" s="14"/>
      <c r="N421" s="14"/>
    </row>
    <row r="422" spans="1:14" ht="28.9" customHeight="1" x14ac:dyDescent="0.2">
      <c r="A422" s="8" t="s">
        <v>721</v>
      </c>
      <c r="B422" s="9" t="s">
        <v>722</v>
      </c>
      <c r="C422" s="9"/>
      <c r="D422" s="10">
        <v>679403</v>
      </c>
      <c r="E422" s="10">
        <f t="shared" si="33"/>
        <v>679403</v>
      </c>
      <c r="F422" s="10">
        <v>0</v>
      </c>
      <c r="G422" s="10">
        <v>0</v>
      </c>
      <c r="H422" s="10">
        <f t="shared" si="34"/>
        <v>679403</v>
      </c>
      <c r="K422" s="14"/>
      <c r="L422" s="14"/>
      <c r="M422" s="14"/>
      <c r="N422" s="14"/>
    </row>
    <row r="423" spans="1:14" ht="28.9" customHeight="1" x14ac:dyDescent="0.2">
      <c r="A423" s="8" t="s">
        <v>723</v>
      </c>
      <c r="B423" s="9" t="s">
        <v>724</v>
      </c>
      <c r="C423" s="9"/>
      <c r="D423" s="10">
        <v>455481</v>
      </c>
      <c r="E423" s="10">
        <f t="shared" si="33"/>
        <v>455481</v>
      </c>
      <c r="F423" s="10">
        <v>295054</v>
      </c>
      <c r="G423" s="10">
        <v>0</v>
      </c>
      <c r="H423" s="10">
        <f t="shared" si="34"/>
        <v>750535</v>
      </c>
      <c r="K423" s="14"/>
      <c r="L423" s="14"/>
      <c r="M423" s="14"/>
      <c r="N423" s="14"/>
    </row>
    <row r="424" spans="1:14" ht="28.9" customHeight="1" x14ac:dyDescent="0.2">
      <c r="A424" s="8" t="s">
        <v>725</v>
      </c>
      <c r="B424" s="9" t="s">
        <v>726</v>
      </c>
      <c r="C424" s="9"/>
      <c r="D424" s="10">
        <v>2711867</v>
      </c>
      <c r="E424" s="10">
        <f t="shared" si="33"/>
        <v>2711867</v>
      </c>
      <c r="F424" s="10">
        <v>29989864</v>
      </c>
      <c r="G424" s="10">
        <v>0</v>
      </c>
      <c r="H424" s="10">
        <f t="shared" si="34"/>
        <v>32701731</v>
      </c>
      <c r="K424" s="14"/>
      <c r="L424" s="14"/>
      <c r="M424" s="14"/>
      <c r="N424" s="14"/>
    </row>
    <row r="425" spans="1:14" ht="28.9" customHeight="1" x14ac:dyDescent="0.2">
      <c r="A425" s="8" t="s">
        <v>727</v>
      </c>
      <c r="B425" s="9" t="s">
        <v>728</v>
      </c>
      <c r="C425" s="9"/>
      <c r="D425" s="10">
        <v>-1166000</v>
      </c>
      <c r="E425" s="10">
        <f t="shared" si="33"/>
        <v>-1166000</v>
      </c>
      <c r="F425" s="10">
        <v>0</v>
      </c>
      <c r="G425" s="10">
        <v>0</v>
      </c>
      <c r="H425" s="10">
        <f t="shared" si="34"/>
        <v>-1166000</v>
      </c>
      <c r="K425" s="14"/>
      <c r="L425" s="14"/>
      <c r="M425" s="14"/>
      <c r="N425" s="14"/>
    </row>
    <row r="426" spans="1:14" ht="28.9" customHeight="1" x14ac:dyDescent="0.2">
      <c r="A426" s="8" t="s">
        <v>729</v>
      </c>
      <c r="B426" s="9" t="s">
        <v>730</v>
      </c>
      <c r="C426" s="9"/>
      <c r="D426" s="10">
        <v>604972</v>
      </c>
      <c r="E426" s="10">
        <f t="shared" si="33"/>
        <v>604972</v>
      </c>
      <c r="F426" s="10">
        <v>3989118</v>
      </c>
      <c r="G426" s="10">
        <v>73610752</v>
      </c>
      <c r="H426" s="10">
        <f t="shared" si="34"/>
        <v>78204842</v>
      </c>
      <c r="K426" s="14"/>
      <c r="L426" s="14"/>
      <c r="M426" s="14"/>
      <c r="N426" s="14"/>
    </row>
    <row r="427" spans="1:14" ht="28.9" customHeight="1" x14ac:dyDescent="0.2">
      <c r="A427" s="8" t="s">
        <v>731</v>
      </c>
      <c r="B427" s="9" t="s">
        <v>732</v>
      </c>
      <c r="C427" s="9"/>
      <c r="D427" s="10">
        <v>3225907</v>
      </c>
      <c r="E427" s="10">
        <f t="shared" si="33"/>
        <v>3225907</v>
      </c>
      <c r="F427" s="10">
        <v>38266467</v>
      </c>
      <c r="G427" s="10">
        <v>0</v>
      </c>
      <c r="H427" s="10">
        <f t="shared" si="34"/>
        <v>41492374</v>
      </c>
      <c r="K427" s="14"/>
      <c r="L427" s="14"/>
      <c r="M427" s="14"/>
      <c r="N427" s="14"/>
    </row>
    <row r="428" spans="1:14" ht="28.9" customHeight="1" x14ac:dyDescent="0.2">
      <c r="A428" s="8" t="s">
        <v>733</v>
      </c>
      <c r="B428" s="9" t="s">
        <v>734</v>
      </c>
      <c r="C428" s="9"/>
      <c r="D428" s="10">
        <v>26475666</v>
      </c>
      <c r="E428" s="10">
        <f t="shared" si="33"/>
        <v>26475666</v>
      </c>
      <c r="F428" s="10">
        <v>740981</v>
      </c>
      <c r="G428" s="10">
        <v>0</v>
      </c>
      <c r="H428" s="10">
        <f t="shared" si="34"/>
        <v>27216647</v>
      </c>
      <c r="K428" s="14"/>
      <c r="L428" s="14"/>
      <c r="M428" s="14"/>
      <c r="N428" s="14"/>
    </row>
    <row r="429" spans="1:14" ht="28.9" customHeight="1" x14ac:dyDescent="0.2">
      <c r="A429" s="8" t="s">
        <v>735</v>
      </c>
      <c r="B429" s="9" t="s">
        <v>736</v>
      </c>
      <c r="C429" s="9"/>
      <c r="D429" s="10">
        <v>5557931</v>
      </c>
      <c r="E429" s="10">
        <f t="shared" si="33"/>
        <v>5557931</v>
      </c>
      <c r="F429" s="10">
        <v>1172993</v>
      </c>
      <c r="G429" s="10">
        <v>462427</v>
      </c>
      <c r="H429" s="10">
        <f t="shared" si="34"/>
        <v>7193351</v>
      </c>
      <c r="K429" s="14"/>
      <c r="L429" s="14"/>
      <c r="M429" s="14"/>
      <c r="N429" s="14"/>
    </row>
    <row r="430" spans="1:14" s="3" customFormat="1" ht="28.9" customHeight="1" x14ac:dyDescent="0.2">
      <c r="A430" s="11" t="s">
        <v>737</v>
      </c>
      <c r="B430" s="12" t="s">
        <v>738</v>
      </c>
      <c r="C430" s="92"/>
      <c r="D430" s="10">
        <v>2303903</v>
      </c>
      <c r="E430" s="10">
        <f t="shared" si="33"/>
        <v>2303903</v>
      </c>
      <c r="F430" s="13">
        <v>133066112</v>
      </c>
      <c r="G430" s="13">
        <v>747935</v>
      </c>
      <c r="H430" s="10">
        <f t="shared" si="34"/>
        <v>136117950</v>
      </c>
      <c r="I430" s="2"/>
      <c r="K430" s="14"/>
      <c r="L430" s="14"/>
      <c r="M430" s="14"/>
      <c r="N430" s="14"/>
    </row>
    <row r="431" spans="1:14" ht="39" customHeight="1" x14ac:dyDescent="0.2">
      <c r="A431" s="8" t="s">
        <v>739</v>
      </c>
      <c r="B431" s="9" t="s">
        <v>740</v>
      </c>
      <c r="C431" s="9"/>
      <c r="D431" s="10">
        <v>2260964</v>
      </c>
      <c r="E431" s="10">
        <f t="shared" si="33"/>
        <v>2260964</v>
      </c>
      <c r="F431" s="10">
        <v>0</v>
      </c>
      <c r="G431" s="10">
        <v>0</v>
      </c>
      <c r="H431" s="10">
        <f t="shared" si="34"/>
        <v>2260964</v>
      </c>
      <c r="K431" s="14"/>
      <c r="L431" s="14"/>
      <c r="M431" s="14"/>
      <c r="N431" s="14"/>
    </row>
    <row r="432" spans="1:14" ht="39" customHeight="1" x14ac:dyDescent="0.2">
      <c r="A432" s="8" t="s">
        <v>741</v>
      </c>
      <c r="B432" s="9" t="s">
        <v>742</v>
      </c>
      <c r="C432" s="9"/>
      <c r="D432" s="10">
        <v>2545618</v>
      </c>
      <c r="E432" s="10">
        <f t="shared" si="33"/>
        <v>2545618</v>
      </c>
      <c r="F432" s="10">
        <v>0</v>
      </c>
      <c r="G432" s="10">
        <v>0</v>
      </c>
      <c r="H432" s="10">
        <f t="shared" si="34"/>
        <v>2545618</v>
      </c>
      <c r="K432" s="14"/>
      <c r="L432" s="14"/>
      <c r="M432" s="14"/>
      <c r="N432" s="14"/>
    </row>
    <row r="433" spans="1:14" ht="39" customHeight="1" x14ac:dyDescent="0.2">
      <c r="A433" s="8" t="s">
        <v>743</v>
      </c>
      <c r="B433" s="9" t="s">
        <v>744</v>
      </c>
      <c r="C433" s="9"/>
      <c r="D433" s="10">
        <v>10340419</v>
      </c>
      <c r="E433" s="10">
        <f t="shared" si="33"/>
        <v>10340419</v>
      </c>
      <c r="F433" s="10">
        <v>132541</v>
      </c>
      <c r="G433" s="10">
        <v>0</v>
      </c>
      <c r="H433" s="10">
        <f t="shared" si="34"/>
        <v>10472960</v>
      </c>
      <c r="K433" s="14"/>
      <c r="L433" s="14"/>
      <c r="M433" s="14"/>
      <c r="N433" s="14"/>
    </row>
    <row r="434" spans="1:14" ht="39" customHeight="1" x14ac:dyDescent="0.2">
      <c r="A434" s="8" t="s">
        <v>745</v>
      </c>
      <c r="B434" s="9" t="s">
        <v>746</v>
      </c>
      <c r="C434" s="9"/>
      <c r="D434" s="10">
        <v>0</v>
      </c>
      <c r="E434" s="10">
        <f t="shared" si="33"/>
        <v>0</v>
      </c>
      <c r="F434" s="10">
        <v>12710945</v>
      </c>
      <c r="G434" s="10">
        <v>1777945</v>
      </c>
      <c r="H434" s="10">
        <f t="shared" si="34"/>
        <v>14488890</v>
      </c>
      <c r="K434" s="14"/>
      <c r="L434" s="14"/>
      <c r="M434" s="14"/>
      <c r="N434" s="14"/>
    </row>
    <row r="435" spans="1:14" ht="39" customHeight="1" x14ac:dyDescent="0.2">
      <c r="A435" s="8" t="s">
        <v>747</v>
      </c>
      <c r="B435" s="9" t="s">
        <v>748</v>
      </c>
      <c r="C435" s="9"/>
      <c r="D435" s="10">
        <v>0</v>
      </c>
      <c r="E435" s="10">
        <f t="shared" si="33"/>
        <v>0</v>
      </c>
      <c r="F435" s="10">
        <v>12947810</v>
      </c>
      <c r="G435" s="10">
        <v>795179</v>
      </c>
      <c r="H435" s="10">
        <f t="shared" ref="H435:H450" si="35">SUM(E435:G435)</f>
        <v>13742989</v>
      </c>
      <c r="K435" s="14"/>
      <c r="L435" s="14"/>
      <c r="M435" s="14"/>
      <c r="N435" s="14"/>
    </row>
    <row r="436" spans="1:14" ht="28.9" customHeight="1" x14ac:dyDescent="0.2">
      <c r="A436" s="8" t="s">
        <v>749</v>
      </c>
      <c r="B436" s="9" t="s">
        <v>750</v>
      </c>
      <c r="C436" s="9"/>
      <c r="D436" s="10">
        <v>764724</v>
      </c>
      <c r="E436" s="10">
        <f t="shared" ref="E436:E450" si="36">SUM(C436:D436)</f>
        <v>764724</v>
      </c>
      <c r="F436" s="10">
        <v>0</v>
      </c>
      <c r="G436" s="10">
        <v>0</v>
      </c>
      <c r="H436" s="10">
        <f t="shared" si="35"/>
        <v>764724</v>
      </c>
      <c r="K436" s="14"/>
      <c r="L436" s="14"/>
      <c r="M436" s="14"/>
      <c r="N436" s="14"/>
    </row>
    <row r="437" spans="1:14" ht="28.9" customHeight="1" x14ac:dyDescent="0.2">
      <c r="A437" s="8" t="s">
        <v>751</v>
      </c>
      <c r="B437" s="9" t="s">
        <v>752</v>
      </c>
      <c r="C437" s="9"/>
      <c r="D437" s="10">
        <v>4520365</v>
      </c>
      <c r="E437" s="10">
        <f t="shared" si="36"/>
        <v>4520365</v>
      </c>
      <c r="F437" s="10">
        <v>8686827</v>
      </c>
      <c r="G437" s="10">
        <v>0</v>
      </c>
      <c r="H437" s="10">
        <f t="shared" si="35"/>
        <v>13207192</v>
      </c>
      <c r="K437" s="14"/>
      <c r="L437" s="14"/>
      <c r="M437" s="14"/>
      <c r="N437" s="14"/>
    </row>
    <row r="438" spans="1:14" ht="28.9" customHeight="1" x14ac:dyDescent="0.2">
      <c r="A438" s="8" t="s">
        <v>753</v>
      </c>
      <c r="B438" s="9" t="s">
        <v>754</v>
      </c>
      <c r="C438" s="9"/>
      <c r="D438" s="10">
        <v>1389315</v>
      </c>
      <c r="E438" s="10">
        <f t="shared" si="36"/>
        <v>1389315</v>
      </c>
      <c r="F438" s="10">
        <v>6767982</v>
      </c>
      <c r="G438" s="10">
        <v>1472363</v>
      </c>
      <c r="H438" s="10">
        <f t="shared" si="35"/>
        <v>9629660</v>
      </c>
      <c r="K438" s="14"/>
      <c r="L438" s="14"/>
      <c r="M438" s="14"/>
      <c r="N438" s="14"/>
    </row>
    <row r="439" spans="1:14" ht="28.9" customHeight="1" x14ac:dyDescent="0.2">
      <c r="A439" s="8" t="s">
        <v>755</v>
      </c>
      <c r="B439" s="9" t="s">
        <v>756</v>
      </c>
      <c r="C439" s="9"/>
      <c r="D439" s="10">
        <v>4016638</v>
      </c>
      <c r="E439" s="10">
        <f t="shared" si="36"/>
        <v>4016638</v>
      </c>
      <c r="F439" s="10">
        <v>901257</v>
      </c>
      <c r="G439" s="10">
        <v>0</v>
      </c>
      <c r="H439" s="10">
        <f t="shared" si="35"/>
        <v>4917895</v>
      </c>
      <c r="K439" s="14"/>
      <c r="L439" s="14"/>
      <c r="M439" s="14"/>
      <c r="N439" s="14"/>
    </row>
    <row r="440" spans="1:14" ht="28.9" customHeight="1" x14ac:dyDescent="0.2">
      <c r="A440" s="8" t="s">
        <v>757</v>
      </c>
      <c r="B440" s="9" t="s">
        <v>758</v>
      </c>
      <c r="C440" s="9"/>
      <c r="D440" s="10">
        <v>5909473</v>
      </c>
      <c r="E440" s="10">
        <f t="shared" si="36"/>
        <v>5909473</v>
      </c>
      <c r="F440" s="10">
        <v>19073436</v>
      </c>
      <c r="G440" s="10">
        <v>0</v>
      </c>
      <c r="H440" s="10">
        <f t="shared" si="35"/>
        <v>24982909</v>
      </c>
      <c r="K440" s="14"/>
      <c r="L440" s="14"/>
      <c r="M440" s="14"/>
      <c r="N440" s="14"/>
    </row>
    <row r="441" spans="1:14" ht="28.9" customHeight="1" x14ac:dyDescent="0.2">
      <c r="A441" s="8" t="s">
        <v>759</v>
      </c>
      <c r="B441" s="9" t="s">
        <v>760</v>
      </c>
      <c r="C441" s="9"/>
      <c r="D441" s="10">
        <v>901584</v>
      </c>
      <c r="E441" s="10">
        <f t="shared" si="36"/>
        <v>901584</v>
      </c>
      <c r="F441" s="10">
        <v>0</v>
      </c>
      <c r="G441" s="10">
        <v>0</v>
      </c>
      <c r="H441" s="10">
        <f t="shared" si="35"/>
        <v>901584</v>
      </c>
      <c r="K441" s="14"/>
      <c r="L441" s="14"/>
      <c r="M441" s="14"/>
      <c r="N441" s="14"/>
    </row>
    <row r="442" spans="1:14" ht="28.9" customHeight="1" x14ac:dyDescent="0.2">
      <c r="A442" s="8" t="s">
        <v>761</v>
      </c>
      <c r="B442" s="9" t="s">
        <v>762</v>
      </c>
      <c r="C442" s="9"/>
      <c r="D442" s="10">
        <v>2723357</v>
      </c>
      <c r="E442" s="10">
        <f t="shared" si="36"/>
        <v>2723357</v>
      </c>
      <c r="F442" s="10">
        <v>0</v>
      </c>
      <c r="G442" s="10">
        <v>0</v>
      </c>
      <c r="H442" s="10">
        <f t="shared" si="35"/>
        <v>2723357</v>
      </c>
      <c r="K442" s="14"/>
      <c r="L442" s="14"/>
      <c r="M442" s="14"/>
      <c r="N442" s="14"/>
    </row>
    <row r="443" spans="1:14" ht="28.9" customHeight="1" x14ac:dyDescent="0.2">
      <c r="A443" s="8" t="s">
        <v>763</v>
      </c>
      <c r="B443" s="9" t="s">
        <v>764</v>
      </c>
      <c r="C443" s="9"/>
      <c r="D443" s="10">
        <v>923270</v>
      </c>
      <c r="E443" s="10">
        <f t="shared" si="36"/>
        <v>923270</v>
      </c>
      <c r="F443" s="10">
        <v>918545</v>
      </c>
      <c r="G443" s="10">
        <v>0</v>
      </c>
      <c r="H443" s="10">
        <f t="shared" si="35"/>
        <v>1841815</v>
      </c>
      <c r="K443" s="14"/>
      <c r="L443" s="14"/>
      <c r="M443" s="14"/>
      <c r="N443" s="14"/>
    </row>
    <row r="444" spans="1:14" ht="28.9" customHeight="1" x14ac:dyDescent="0.2">
      <c r="A444" s="8" t="s">
        <v>765</v>
      </c>
      <c r="B444" s="9" t="s">
        <v>766</v>
      </c>
      <c r="C444" s="9"/>
      <c r="D444" s="10">
        <v>2418180</v>
      </c>
      <c r="E444" s="10">
        <f t="shared" si="36"/>
        <v>2418180</v>
      </c>
      <c r="F444" s="10">
        <v>7667073</v>
      </c>
      <c r="G444" s="10">
        <v>10255797</v>
      </c>
      <c r="H444" s="10">
        <f t="shared" si="35"/>
        <v>20341050</v>
      </c>
      <c r="K444" s="14"/>
      <c r="L444" s="14"/>
      <c r="M444" s="14"/>
      <c r="N444" s="14"/>
    </row>
    <row r="445" spans="1:14" ht="28.9" customHeight="1" x14ac:dyDescent="0.2">
      <c r="A445" s="8" t="s">
        <v>767</v>
      </c>
      <c r="B445" s="9" t="s">
        <v>768</v>
      </c>
      <c r="C445" s="9"/>
      <c r="D445" s="10">
        <v>6159525</v>
      </c>
      <c r="E445" s="10">
        <f t="shared" si="36"/>
        <v>6159525</v>
      </c>
      <c r="F445" s="10">
        <v>13636766</v>
      </c>
      <c r="G445" s="10">
        <v>17649945</v>
      </c>
      <c r="H445" s="10">
        <f t="shared" si="35"/>
        <v>37446236</v>
      </c>
      <c r="K445" s="14"/>
      <c r="L445" s="14"/>
      <c r="M445" s="14"/>
      <c r="N445" s="14"/>
    </row>
    <row r="446" spans="1:14" ht="28.9" customHeight="1" x14ac:dyDescent="0.2">
      <c r="A446" s="8" t="s">
        <v>769</v>
      </c>
      <c r="B446" s="9" t="s">
        <v>770</v>
      </c>
      <c r="C446" s="9"/>
      <c r="D446" s="10">
        <v>27305800</v>
      </c>
      <c r="E446" s="10">
        <f t="shared" si="36"/>
        <v>27305800</v>
      </c>
      <c r="F446" s="10">
        <v>0</v>
      </c>
      <c r="G446" s="10">
        <v>0</v>
      </c>
      <c r="H446" s="10">
        <f t="shared" si="35"/>
        <v>27305800</v>
      </c>
      <c r="K446" s="14"/>
      <c r="L446" s="14"/>
      <c r="M446" s="14"/>
      <c r="N446" s="14"/>
    </row>
    <row r="447" spans="1:14" ht="28.9" customHeight="1" x14ac:dyDescent="0.2">
      <c r="A447" s="8" t="s">
        <v>771</v>
      </c>
      <c r="B447" s="9" t="s">
        <v>772</v>
      </c>
      <c r="C447" s="9"/>
      <c r="D447" s="10">
        <v>0</v>
      </c>
      <c r="E447" s="10">
        <f t="shared" si="36"/>
        <v>0</v>
      </c>
      <c r="F447" s="10">
        <v>5125826</v>
      </c>
      <c r="G447" s="10">
        <v>21318483</v>
      </c>
      <c r="H447" s="10">
        <f t="shared" si="35"/>
        <v>26444309</v>
      </c>
      <c r="K447" s="14"/>
      <c r="L447" s="14"/>
      <c r="M447" s="14"/>
      <c r="N447" s="14"/>
    </row>
    <row r="448" spans="1:14" ht="28.9" customHeight="1" x14ac:dyDescent="0.2">
      <c r="A448" s="8" t="s">
        <v>773</v>
      </c>
      <c r="B448" s="9" t="s">
        <v>774</v>
      </c>
      <c r="C448" s="9"/>
      <c r="D448" s="10">
        <v>670272</v>
      </c>
      <c r="E448" s="10">
        <f t="shared" si="36"/>
        <v>670272</v>
      </c>
      <c r="F448" s="10">
        <v>0</v>
      </c>
      <c r="G448" s="10">
        <v>0</v>
      </c>
      <c r="H448" s="10">
        <f t="shared" si="35"/>
        <v>670272</v>
      </c>
      <c r="K448" s="14"/>
      <c r="L448" s="14"/>
      <c r="M448" s="14"/>
      <c r="N448" s="14"/>
    </row>
    <row r="449" spans="1:14" ht="28.9" customHeight="1" x14ac:dyDescent="0.2">
      <c r="A449" s="8" t="s">
        <v>775</v>
      </c>
      <c r="B449" s="9" t="s">
        <v>776</v>
      </c>
      <c r="C449" s="9"/>
      <c r="D449" s="10">
        <v>0</v>
      </c>
      <c r="E449" s="10">
        <f t="shared" si="36"/>
        <v>0</v>
      </c>
      <c r="F449" s="10">
        <v>51372588</v>
      </c>
      <c r="G449" s="10">
        <v>61959671</v>
      </c>
      <c r="H449" s="10">
        <f t="shared" si="35"/>
        <v>113332259</v>
      </c>
      <c r="K449" s="14"/>
      <c r="L449" s="14"/>
      <c r="M449" s="14"/>
      <c r="N449" s="14"/>
    </row>
    <row r="450" spans="1:14" s="46" customFormat="1" ht="28.9" customHeight="1" x14ac:dyDescent="0.2">
      <c r="A450" s="27">
        <v>1126444</v>
      </c>
      <c r="B450" s="27" t="s">
        <v>1408</v>
      </c>
      <c r="C450" s="24"/>
      <c r="D450" s="10">
        <v>3399000</v>
      </c>
      <c r="E450" s="24">
        <f t="shared" si="36"/>
        <v>3399000</v>
      </c>
      <c r="F450" s="24">
        <v>2218236</v>
      </c>
      <c r="G450" s="24">
        <v>1457787</v>
      </c>
      <c r="H450" s="10">
        <f t="shared" si="35"/>
        <v>7075023</v>
      </c>
      <c r="I450" s="2"/>
    </row>
    <row r="451" spans="1:14" ht="18" customHeight="1" x14ac:dyDescent="0.2">
      <c r="A451" s="95" t="s">
        <v>777</v>
      </c>
      <c r="B451" s="96"/>
      <c r="C451" s="15">
        <f t="shared" ref="C451:H451" si="37">SUM(C371:C450)</f>
        <v>0</v>
      </c>
      <c r="D451" s="15">
        <f t="shared" si="37"/>
        <v>252861142</v>
      </c>
      <c r="E451" s="15">
        <f t="shared" si="37"/>
        <v>252861142</v>
      </c>
      <c r="F451" s="15">
        <f t="shared" si="37"/>
        <v>520631142</v>
      </c>
      <c r="G451" s="15">
        <f t="shared" si="37"/>
        <v>302946068</v>
      </c>
      <c r="H451" s="15">
        <f t="shared" si="37"/>
        <v>1076438352</v>
      </c>
      <c r="K451" s="14"/>
      <c r="L451" s="14"/>
      <c r="M451" s="14"/>
      <c r="N451" s="14"/>
    </row>
    <row r="452" spans="1:14" ht="18" customHeight="1" x14ac:dyDescent="0.2">
      <c r="A452" s="97"/>
      <c r="B452" s="98"/>
      <c r="C452" s="98"/>
      <c r="D452" s="98"/>
      <c r="E452" s="98"/>
      <c r="F452" s="98"/>
      <c r="G452" s="98"/>
      <c r="H452" s="98"/>
      <c r="K452" s="14"/>
      <c r="L452" s="14"/>
      <c r="M452" s="14"/>
      <c r="N452" s="14"/>
    </row>
    <row r="453" spans="1:14" ht="18" customHeight="1" thickBot="1" x14ac:dyDescent="0.25">
      <c r="A453" s="6" t="s">
        <v>778</v>
      </c>
      <c r="B453" s="93" t="s">
        <v>779</v>
      </c>
      <c r="C453" s="93"/>
      <c r="D453" s="94"/>
      <c r="E453" s="94"/>
      <c r="F453" s="94"/>
      <c r="G453" s="94"/>
      <c r="H453" s="94"/>
      <c r="K453" s="14"/>
      <c r="L453" s="14"/>
      <c r="M453" s="14"/>
      <c r="N453" s="14"/>
    </row>
    <row r="454" spans="1:14" ht="26.25" thickTop="1" x14ac:dyDescent="0.2">
      <c r="A454" s="19" t="s">
        <v>0</v>
      </c>
      <c r="B454" s="20" t="s">
        <v>1</v>
      </c>
      <c r="C454" s="20" t="s">
        <v>1379</v>
      </c>
      <c r="D454" s="21" t="s">
        <v>1514</v>
      </c>
      <c r="E454" s="21" t="s">
        <v>1380</v>
      </c>
      <c r="F454" s="21" t="s">
        <v>2</v>
      </c>
      <c r="G454" s="21" t="s">
        <v>3</v>
      </c>
      <c r="H454" s="21" t="s">
        <v>1381</v>
      </c>
    </row>
    <row r="455" spans="1:14" ht="28.9" customHeight="1" x14ac:dyDescent="0.2">
      <c r="A455" s="8" t="s">
        <v>780</v>
      </c>
      <c r="B455" s="9" t="s">
        <v>781</v>
      </c>
      <c r="C455" s="9"/>
      <c r="D455" s="10">
        <v>-476819</v>
      </c>
      <c r="E455" s="10">
        <f>SUM(C455:D455)</f>
        <v>-476819</v>
      </c>
      <c r="F455" s="10">
        <v>0</v>
      </c>
      <c r="G455" s="10">
        <v>0</v>
      </c>
      <c r="H455" s="10">
        <f t="shared" ref="H455:H486" si="38">SUM(E455:G455)</f>
        <v>-476819</v>
      </c>
      <c r="K455" s="14"/>
      <c r="L455" s="14"/>
      <c r="M455" s="14"/>
      <c r="N455" s="14"/>
    </row>
    <row r="456" spans="1:14" ht="28.9" customHeight="1" x14ac:dyDescent="0.2">
      <c r="A456" s="8" t="s">
        <v>782</v>
      </c>
      <c r="B456" s="9" t="s">
        <v>783</v>
      </c>
      <c r="C456" s="9"/>
      <c r="D456" s="10">
        <v>0</v>
      </c>
      <c r="E456" s="10">
        <f t="shared" ref="E456:E515" si="39">SUM(C456:D456)</f>
        <v>0</v>
      </c>
      <c r="F456" s="10">
        <v>1419902</v>
      </c>
      <c r="G456" s="10">
        <v>1491354</v>
      </c>
      <c r="H456" s="10">
        <f t="shared" si="38"/>
        <v>2911256</v>
      </c>
      <c r="K456" s="14"/>
      <c r="L456" s="14"/>
      <c r="M456" s="14"/>
      <c r="N456" s="14"/>
    </row>
    <row r="457" spans="1:14" ht="28.9" customHeight="1" x14ac:dyDescent="0.2">
      <c r="A457" s="8" t="s">
        <v>784</v>
      </c>
      <c r="B457" s="9" t="s">
        <v>785</v>
      </c>
      <c r="C457" s="9"/>
      <c r="D457" s="10">
        <v>330227</v>
      </c>
      <c r="E457" s="10">
        <f t="shared" si="39"/>
        <v>330227</v>
      </c>
      <c r="F457" s="10">
        <v>510000</v>
      </c>
      <c r="G457" s="10">
        <v>510000</v>
      </c>
      <c r="H457" s="10">
        <f t="shared" si="38"/>
        <v>1350227</v>
      </c>
      <c r="K457" s="14"/>
      <c r="L457" s="14"/>
      <c r="M457" s="14"/>
      <c r="N457" s="14"/>
    </row>
    <row r="458" spans="1:14" ht="28.9" customHeight="1" x14ac:dyDescent="0.2">
      <c r="A458" s="8" t="s">
        <v>786</v>
      </c>
      <c r="B458" s="9" t="s">
        <v>787</v>
      </c>
      <c r="C458" s="9"/>
      <c r="D458" s="10">
        <v>-299</v>
      </c>
      <c r="E458" s="10">
        <f t="shared" si="39"/>
        <v>-299</v>
      </c>
      <c r="F458" s="10">
        <v>0</v>
      </c>
      <c r="G458" s="10">
        <v>0</v>
      </c>
      <c r="H458" s="10">
        <f t="shared" si="38"/>
        <v>-299</v>
      </c>
      <c r="K458" s="14"/>
      <c r="L458" s="14"/>
      <c r="M458" s="14"/>
      <c r="N458" s="14"/>
    </row>
    <row r="459" spans="1:14" ht="38.25" x14ac:dyDescent="0.2">
      <c r="A459" s="8" t="s">
        <v>788</v>
      </c>
      <c r="B459" s="9" t="s">
        <v>789</v>
      </c>
      <c r="C459" s="9"/>
      <c r="D459" s="10">
        <v>1460182</v>
      </c>
      <c r="E459" s="10">
        <f t="shared" si="39"/>
        <v>1460182</v>
      </c>
      <c r="F459" s="10">
        <v>0</v>
      </c>
      <c r="G459" s="10">
        <v>0</v>
      </c>
      <c r="H459" s="10">
        <f t="shared" si="38"/>
        <v>1460182</v>
      </c>
      <c r="K459" s="14"/>
      <c r="L459" s="14"/>
      <c r="M459" s="14"/>
      <c r="N459" s="14"/>
    </row>
    <row r="460" spans="1:14" ht="28.9" customHeight="1" x14ac:dyDescent="0.2">
      <c r="A460" s="8" t="s">
        <v>790</v>
      </c>
      <c r="B460" s="9" t="s">
        <v>791</v>
      </c>
      <c r="C460" s="9"/>
      <c r="D460" s="10">
        <v>-874672</v>
      </c>
      <c r="E460" s="10">
        <f t="shared" si="39"/>
        <v>-874672</v>
      </c>
      <c r="F460" s="10">
        <v>0</v>
      </c>
      <c r="G460" s="10">
        <v>0</v>
      </c>
      <c r="H460" s="10">
        <f t="shared" si="38"/>
        <v>-874672</v>
      </c>
      <c r="K460" s="14"/>
      <c r="L460" s="14"/>
      <c r="M460" s="14"/>
      <c r="N460" s="14"/>
    </row>
    <row r="461" spans="1:14" ht="28.9" customHeight="1" x14ac:dyDescent="0.2">
      <c r="A461" s="8" t="s">
        <v>792</v>
      </c>
      <c r="B461" s="9" t="s">
        <v>793</v>
      </c>
      <c r="C461" s="9"/>
      <c r="D461" s="10">
        <v>-1688400</v>
      </c>
      <c r="E461" s="10">
        <f t="shared" si="39"/>
        <v>-1688400</v>
      </c>
      <c r="F461" s="10">
        <v>0</v>
      </c>
      <c r="G461" s="10">
        <v>0</v>
      </c>
      <c r="H461" s="10">
        <f t="shared" si="38"/>
        <v>-1688400</v>
      </c>
      <c r="K461" s="14"/>
      <c r="L461" s="14"/>
      <c r="M461" s="14"/>
      <c r="N461" s="14"/>
    </row>
    <row r="462" spans="1:14" ht="28.9" customHeight="1" x14ac:dyDescent="0.2">
      <c r="A462" s="8" t="s">
        <v>794</v>
      </c>
      <c r="B462" s="9" t="s">
        <v>795</v>
      </c>
      <c r="C462" s="9"/>
      <c r="D462" s="10">
        <v>-1942</v>
      </c>
      <c r="E462" s="10">
        <f t="shared" si="39"/>
        <v>-1942</v>
      </c>
      <c r="F462" s="10">
        <v>0</v>
      </c>
      <c r="G462" s="10">
        <v>0</v>
      </c>
      <c r="H462" s="10">
        <f t="shared" si="38"/>
        <v>-1942</v>
      </c>
      <c r="K462" s="14"/>
      <c r="L462" s="14"/>
      <c r="M462" s="14"/>
      <c r="N462" s="14"/>
    </row>
    <row r="463" spans="1:14" ht="28.9" customHeight="1" x14ac:dyDescent="0.2">
      <c r="A463" s="8" t="s">
        <v>796</v>
      </c>
      <c r="B463" s="9" t="s">
        <v>797</v>
      </c>
      <c r="C463" s="9"/>
      <c r="D463" s="10">
        <v>-3768</v>
      </c>
      <c r="E463" s="10">
        <f t="shared" si="39"/>
        <v>-3768</v>
      </c>
      <c r="F463" s="10">
        <v>0</v>
      </c>
      <c r="G463" s="10">
        <v>0</v>
      </c>
      <c r="H463" s="10">
        <f t="shared" si="38"/>
        <v>-3768</v>
      </c>
      <c r="K463" s="14"/>
      <c r="L463" s="14"/>
      <c r="M463" s="14"/>
      <c r="N463" s="14"/>
    </row>
    <row r="464" spans="1:14" ht="28.9" customHeight="1" x14ac:dyDescent="0.2">
      <c r="A464" s="8" t="s">
        <v>798</v>
      </c>
      <c r="B464" s="9" t="s">
        <v>799</v>
      </c>
      <c r="C464" s="9"/>
      <c r="D464" s="10">
        <v>-1349680</v>
      </c>
      <c r="E464" s="10">
        <f t="shared" si="39"/>
        <v>-1349680</v>
      </c>
      <c r="F464" s="10">
        <v>0</v>
      </c>
      <c r="G464" s="10">
        <v>0</v>
      </c>
      <c r="H464" s="10">
        <f t="shared" si="38"/>
        <v>-1349680</v>
      </c>
      <c r="K464" s="14"/>
      <c r="L464" s="14"/>
      <c r="M464" s="14"/>
      <c r="N464" s="14"/>
    </row>
    <row r="465" spans="1:14" ht="28.9" customHeight="1" x14ac:dyDescent="0.2">
      <c r="A465" s="8" t="s">
        <v>800</v>
      </c>
      <c r="B465" s="9" t="s">
        <v>801</v>
      </c>
      <c r="C465" s="9"/>
      <c r="D465" s="10">
        <v>-116638</v>
      </c>
      <c r="E465" s="10">
        <f t="shared" si="39"/>
        <v>-116638</v>
      </c>
      <c r="F465" s="10">
        <v>0</v>
      </c>
      <c r="G465" s="10">
        <v>0</v>
      </c>
      <c r="H465" s="10">
        <f t="shared" si="38"/>
        <v>-116638</v>
      </c>
      <c r="K465" s="14"/>
      <c r="L465" s="14"/>
      <c r="M465" s="14"/>
      <c r="N465" s="14"/>
    </row>
    <row r="466" spans="1:14" ht="28.9" customHeight="1" x14ac:dyDescent="0.2">
      <c r="A466" s="8" t="s">
        <v>802</v>
      </c>
      <c r="B466" s="9" t="s">
        <v>803</v>
      </c>
      <c r="C466" s="9"/>
      <c r="D466" s="10">
        <v>3192409</v>
      </c>
      <c r="E466" s="10">
        <f t="shared" si="39"/>
        <v>3192409</v>
      </c>
      <c r="F466" s="10">
        <v>4268616</v>
      </c>
      <c r="G466" s="10">
        <v>4572102</v>
      </c>
      <c r="H466" s="10">
        <f t="shared" si="38"/>
        <v>12033127</v>
      </c>
      <c r="K466" s="14"/>
      <c r="L466" s="14"/>
      <c r="M466" s="14"/>
      <c r="N466" s="14"/>
    </row>
    <row r="467" spans="1:14" s="3" customFormat="1" ht="28.9" customHeight="1" x14ac:dyDescent="0.2">
      <c r="A467" s="11" t="s">
        <v>804</v>
      </c>
      <c r="B467" s="12" t="s">
        <v>805</v>
      </c>
      <c r="C467" s="24"/>
      <c r="D467" s="13">
        <v>117367713</v>
      </c>
      <c r="E467" s="10">
        <f t="shared" si="39"/>
        <v>117367713</v>
      </c>
      <c r="F467" s="13">
        <f>506238+1220000</f>
        <v>1726238</v>
      </c>
      <c r="G467" s="13">
        <v>1888967</v>
      </c>
      <c r="H467" s="10">
        <f t="shared" si="38"/>
        <v>120982918</v>
      </c>
      <c r="I467" s="2"/>
      <c r="K467" s="14"/>
      <c r="L467" s="14"/>
      <c r="M467" s="14"/>
      <c r="N467" s="14"/>
    </row>
    <row r="468" spans="1:14" ht="28.9" customHeight="1" x14ac:dyDescent="0.2">
      <c r="A468" s="8" t="s">
        <v>806</v>
      </c>
      <c r="B468" s="9" t="s">
        <v>807</v>
      </c>
      <c r="C468" s="9"/>
      <c r="D468" s="10">
        <v>-52198</v>
      </c>
      <c r="E468" s="10">
        <f t="shared" si="39"/>
        <v>-52198</v>
      </c>
      <c r="F468" s="10">
        <v>0</v>
      </c>
      <c r="G468" s="10">
        <v>0</v>
      </c>
      <c r="H468" s="10">
        <f t="shared" si="38"/>
        <v>-52198</v>
      </c>
      <c r="K468" s="14"/>
      <c r="L468" s="14"/>
      <c r="M468" s="14"/>
      <c r="N468" s="14"/>
    </row>
    <row r="469" spans="1:14" ht="28.9" customHeight="1" x14ac:dyDescent="0.2">
      <c r="A469" s="8" t="s">
        <v>808</v>
      </c>
      <c r="B469" s="9" t="s">
        <v>809</v>
      </c>
      <c r="C469" s="9"/>
      <c r="D469" s="10">
        <v>-13529562</v>
      </c>
      <c r="E469" s="10">
        <f t="shared" si="39"/>
        <v>-13529562</v>
      </c>
      <c r="F469" s="10">
        <v>0</v>
      </c>
      <c r="G469" s="10">
        <v>0</v>
      </c>
      <c r="H469" s="10">
        <f t="shared" si="38"/>
        <v>-13529562</v>
      </c>
      <c r="K469" s="14"/>
      <c r="L469" s="14"/>
      <c r="M469" s="14"/>
      <c r="N469" s="14"/>
    </row>
    <row r="470" spans="1:14" ht="28.9" customHeight="1" x14ac:dyDescent="0.2">
      <c r="A470" s="8" t="s">
        <v>810</v>
      </c>
      <c r="B470" s="9" t="s">
        <v>811</v>
      </c>
      <c r="C470" s="9"/>
      <c r="D470" s="10">
        <v>645000</v>
      </c>
      <c r="E470" s="10">
        <f t="shared" si="39"/>
        <v>645000</v>
      </c>
      <c r="F470" s="10">
        <v>0</v>
      </c>
      <c r="G470" s="10">
        <v>0</v>
      </c>
      <c r="H470" s="10">
        <f t="shared" si="38"/>
        <v>645000</v>
      </c>
      <c r="K470" s="14"/>
      <c r="L470" s="14"/>
      <c r="M470" s="14"/>
      <c r="N470" s="14"/>
    </row>
    <row r="471" spans="1:14" ht="28.9" customHeight="1" x14ac:dyDescent="0.2">
      <c r="A471" s="8" t="s">
        <v>812</v>
      </c>
      <c r="B471" s="9" t="s">
        <v>813</v>
      </c>
      <c r="C471" s="9"/>
      <c r="D471" s="10">
        <v>1803547</v>
      </c>
      <c r="E471" s="10">
        <f t="shared" si="39"/>
        <v>1803547</v>
      </c>
      <c r="F471" s="10">
        <v>455676</v>
      </c>
      <c r="G471" s="10">
        <v>0</v>
      </c>
      <c r="H471" s="10">
        <f t="shared" si="38"/>
        <v>2259223</v>
      </c>
      <c r="K471" s="14"/>
      <c r="L471" s="14"/>
      <c r="M471" s="14"/>
      <c r="N471" s="14"/>
    </row>
    <row r="472" spans="1:14" ht="28.9" customHeight="1" x14ac:dyDescent="0.2">
      <c r="A472" s="8" t="s">
        <v>814</v>
      </c>
      <c r="B472" s="9" t="s">
        <v>815</v>
      </c>
      <c r="C472" s="9"/>
      <c r="D472" s="10">
        <v>2278961</v>
      </c>
      <c r="E472" s="10">
        <f t="shared" si="39"/>
        <v>2278961</v>
      </c>
      <c r="F472" s="10">
        <v>9674182</v>
      </c>
      <c r="G472" s="10">
        <v>14659022</v>
      </c>
      <c r="H472" s="10">
        <f t="shared" si="38"/>
        <v>26612165</v>
      </c>
      <c r="K472" s="14"/>
      <c r="L472" s="14"/>
      <c r="M472" s="14"/>
      <c r="N472" s="14"/>
    </row>
    <row r="473" spans="1:14" ht="38.25" x14ac:dyDescent="0.2">
      <c r="A473" s="8" t="s">
        <v>816</v>
      </c>
      <c r="B473" s="9" t="s">
        <v>817</v>
      </c>
      <c r="C473" s="9"/>
      <c r="D473" s="10">
        <v>2520460</v>
      </c>
      <c r="E473" s="10">
        <f t="shared" si="39"/>
        <v>2520460</v>
      </c>
      <c r="F473" s="10">
        <v>0</v>
      </c>
      <c r="G473" s="10">
        <v>0</v>
      </c>
      <c r="H473" s="10">
        <f t="shared" si="38"/>
        <v>2520460</v>
      </c>
      <c r="K473" s="14"/>
      <c r="L473" s="14"/>
      <c r="M473" s="14"/>
      <c r="N473" s="14"/>
    </row>
    <row r="474" spans="1:14" ht="28.9" customHeight="1" x14ac:dyDescent="0.2">
      <c r="A474" s="8" t="s">
        <v>818</v>
      </c>
      <c r="B474" s="9" t="s">
        <v>819</v>
      </c>
      <c r="C474" s="9"/>
      <c r="D474" s="10">
        <v>-195772</v>
      </c>
      <c r="E474" s="10">
        <f t="shared" si="39"/>
        <v>-195772</v>
      </c>
      <c r="F474" s="10">
        <v>0</v>
      </c>
      <c r="G474" s="10">
        <v>0</v>
      </c>
      <c r="H474" s="10">
        <f t="shared" si="38"/>
        <v>-195772</v>
      </c>
      <c r="K474" s="14"/>
      <c r="L474" s="14"/>
      <c r="M474" s="14"/>
      <c r="N474" s="14"/>
    </row>
    <row r="475" spans="1:14" s="3" customFormat="1" ht="28.9" customHeight="1" x14ac:dyDescent="0.2">
      <c r="A475" s="11" t="s">
        <v>820</v>
      </c>
      <c r="B475" s="12" t="s">
        <v>821</v>
      </c>
      <c r="C475" s="12"/>
      <c r="D475" s="13">
        <v>344760072</v>
      </c>
      <c r="E475" s="10">
        <f t="shared" si="39"/>
        <v>344760072</v>
      </c>
      <c r="F475" s="13">
        <f>135438475+2080000</f>
        <v>137518475</v>
      </c>
      <c r="G475" s="13">
        <v>2946482</v>
      </c>
      <c r="H475" s="10">
        <f t="shared" si="38"/>
        <v>485225029</v>
      </c>
      <c r="I475" s="2"/>
      <c r="K475" s="14"/>
      <c r="L475" s="14"/>
      <c r="M475" s="14"/>
      <c r="N475" s="14"/>
    </row>
    <row r="476" spans="1:14" ht="28.9" customHeight="1" x14ac:dyDescent="0.2">
      <c r="A476" s="8" t="s">
        <v>822</v>
      </c>
      <c r="B476" s="9" t="s">
        <v>823</v>
      </c>
      <c r="C476" s="9"/>
      <c r="D476" s="10">
        <v>58573</v>
      </c>
      <c r="E476" s="10">
        <f t="shared" si="39"/>
        <v>58573</v>
      </c>
      <c r="F476" s="10">
        <v>0</v>
      </c>
      <c r="G476" s="10">
        <v>0</v>
      </c>
      <c r="H476" s="10">
        <f t="shared" si="38"/>
        <v>58573</v>
      </c>
      <c r="K476" s="14"/>
      <c r="L476" s="14"/>
      <c r="M476" s="14"/>
      <c r="N476" s="14"/>
    </row>
    <row r="477" spans="1:14" ht="28.9" customHeight="1" x14ac:dyDescent="0.2">
      <c r="A477" s="8" t="s">
        <v>824</v>
      </c>
      <c r="B477" s="9" t="s">
        <v>825</v>
      </c>
      <c r="C477" s="9"/>
      <c r="D477" s="10">
        <v>-4923</v>
      </c>
      <c r="E477" s="10">
        <f t="shared" si="39"/>
        <v>-4923</v>
      </c>
      <c r="F477" s="10">
        <v>0</v>
      </c>
      <c r="G477" s="10">
        <v>0</v>
      </c>
      <c r="H477" s="10">
        <f t="shared" si="38"/>
        <v>-4923</v>
      </c>
      <c r="K477" s="14"/>
      <c r="L477" s="14"/>
      <c r="M477" s="14"/>
      <c r="N477" s="14"/>
    </row>
    <row r="478" spans="1:14" ht="28.9" customHeight="1" x14ac:dyDescent="0.2">
      <c r="A478" s="8" t="s">
        <v>826</v>
      </c>
      <c r="B478" s="9" t="s">
        <v>827</v>
      </c>
      <c r="C478" s="9"/>
      <c r="D478" s="10">
        <v>-25008</v>
      </c>
      <c r="E478" s="10">
        <f t="shared" si="39"/>
        <v>-25008</v>
      </c>
      <c r="F478" s="10">
        <v>0</v>
      </c>
      <c r="G478" s="10">
        <v>0</v>
      </c>
      <c r="H478" s="10">
        <f t="shared" si="38"/>
        <v>-25008</v>
      </c>
      <c r="K478" s="14"/>
      <c r="L478" s="14"/>
      <c r="M478" s="14"/>
      <c r="N478" s="14"/>
    </row>
    <row r="479" spans="1:14" ht="28.9" customHeight="1" x14ac:dyDescent="0.2">
      <c r="A479" s="8" t="s">
        <v>828</v>
      </c>
      <c r="B479" s="9" t="s">
        <v>829</v>
      </c>
      <c r="C479" s="9"/>
      <c r="D479" s="10">
        <v>1613962</v>
      </c>
      <c r="E479" s="10">
        <f t="shared" si="39"/>
        <v>1613962</v>
      </c>
      <c r="F479" s="10">
        <v>1749629</v>
      </c>
      <c r="G479" s="10">
        <v>2293632</v>
      </c>
      <c r="H479" s="10">
        <f t="shared" si="38"/>
        <v>5657223</v>
      </c>
      <c r="K479" s="14"/>
      <c r="L479" s="14"/>
      <c r="M479" s="14"/>
      <c r="N479" s="14"/>
    </row>
    <row r="480" spans="1:14" ht="28.9" customHeight="1" x14ac:dyDescent="0.2">
      <c r="A480" s="8" t="s">
        <v>830</v>
      </c>
      <c r="B480" s="9" t="s">
        <v>831</v>
      </c>
      <c r="C480" s="9"/>
      <c r="D480" s="10">
        <v>-11053</v>
      </c>
      <c r="E480" s="10">
        <f t="shared" si="39"/>
        <v>-11053</v>
      </c>
      <c r="F480" s="10">
        <v>0</v>
      </c>
      <c r="G480" s="10">
        <v>0</v>
      </c>
      <c r="H480" s="10">
        <f t="shared" si="38"/>
        <v>-11053</v>
      </c>
      <c r="K480" s="14"/>
      <c r="L480" s="14"/>
      <c r="M480" s="14"/>
      <c r="N480" s="14"/>
    </row>
    <row r="481" spans="1:14" ht="28.9" customHeight="1" x14ac:dyDescent="0.2">
      <c r="A481" s="8" t="s">
        <v>832</v>
      </c>
      <c r="B481" s="9" t="s">
        <v>833</v>
      </c>
      <c r="C481" s="9"/>
      <c r="D481" s="10">
        <v>10977667</v>
      </c>
      <c r="E481" s="10">
        <f t="shared" si="39"/>
        <v>10977667</v>
      </c>
      <c r="F481" s="10">
        <v>14218000</v>
      </c>
      <c r="G481" s="10">
        <v>20369000</v>
      </c>
      <c r="H481" s="10">
        <f t="shared" si="38"/>
        <v>45564667</v>
      </c>
      <c r="K481" s="14"/>
      <c r="L481" s="14"/>
      <c r="M481" s="14"/>
      <c r="N481" s="14"/>
    </row>
    <row r="482" spans="1:14" ht="28.9" customHeight="1" x14ac:dyDescent="0.2">
      <c r="A482" s="8" t="s">
        <v>834</v>
      </c>
      <c r="B482" s="9" t="s">
        <v>835</v>
      </c>
      <c r="C482" s="9"/>
      <c r="D482" s="10">
        <v>-215310</v>
      </c>
      <c r="E482" s="10">
        <f t="shared" si="39"/>
        <v>-215310</v>
      </c>
      <c r="F482" s="10">
        <v>5819117</v>
      </c>
      <c r="G482" s="10">
        <v>0</v>
      </c>
      <c r="H482" s="10">
        <f t="shared" si="38"/>
        <v>5603807</v>
      </c>
      <c r="K482" s="14"/>
      <c r="L482" s="14"/>
      <c r="M482" s="14"/>
      <c r="N482" s="14"/>
    </row>
    <row r="483" spans="1:14" ht="28.9" customHeight="1" x14ac:dyDescent="0.2">
      <c r="A483" s="8" t="s">
        <v>836</v>
      </c>
      <c r="B483" s="9" t="s">
        <v>837</v>
      </c>
      <c r="C483" s="9"/>
      <c r="D483" s="10">
        <v>0</v>
      </c>
      <c r="E483" s="10">
        <f t="shared" si="39"/>
        <v>0</v>
      </c>
      <c r="F483" s="10">
        <v>0</v>
      </c>
      <c r="G483" s="10">
        <v>0</v>
      </c>
      <c r="H483" s="10">
        <f t="shared" si="38"/>
        <v>0</v>
      </c>
      <c r="K483" s="14"/>
      <c r="L483" s="14"/>
      <c r="M483" s="14"/>
      <c r="N483" s="14"/>
    </row>
    <row r="484" spans="1:14" ht="28.9" customHeight="1" x14ac:dyDescent="0.2">
      <c r="A484" s="8" t="s">
        <v>838</v>
      </c>
      <c r="B484" s="9" t="s">
        <v>839</v>
      </c>
      <c r="C484" s="9"/>
      <c r="D484" s="10">
        <v>422431</v>
      </c>
      <c r="E484" s="10">
        <f t="shared" si="39"/>
        <v>422431</v>
      </c>
      <c r="F484" s="10">
        <v>0</v>
      </c>
      <c r="G484" s="10">
        <v>0</v>
      </c>
      <c r="H484" s="10">
        <f t="shared" si="38"/>
        <v>422431</v>
      </c>
      <c r="K484" s="14"/>
      <c r="L484" s="14"/>
      <c r="M484" s="14"/>
      <c r="N484" s="14"/>
    </row>
    <row r="485" spans="1:14" ht="28.9" customHeight="1" x14ac:dyDescent="0.2">
      <c r="A485" s="8" t="s">
        <v>840</v>
      </c>
      <c r="B485" s="9" t="s">
        <v>841</v>
      </c>
      <c r="C485" s="9"/>
      <c r="D485" s="10">
        <v>0</v>
      </c>
      <c r="E485" s="10">
        <f t="shared" si="39"/>
        <v>0</v>
      </c>
      <c r="F485" s="10">
        <v>795210</v>
      </c>
      <c r="G485" s="10">
        <v>1461222</v>
      </c>
      <c r="H485" s="10">
        <f t="shared" si="38"/>
        <v>2256432</v>
      </c>
      <c r="K485" s="14"/>
      <c r="L485" s="14"/>
      <c r="M485" s="14"/>
      <c r="N485" s="14"/>
    </row>
    <row r="486" spans="1:14" ht="28.9" customHeight="1" x14ac:dyDescent="0.2">
      <c r="A486" s="8" t="s">
        <v>842</v>
      </c>
      <c r="B486" s="9" t="s">
        <v>843</v>
      </c>
      <c r="C486" s="9"/>
      <c r="D486" s="10">
        <v>-141733</v>
      </c>
      <c r="E486" s="10">
        <f t="shared" si="39"/>
        <v>-141733</v>
      </c>
      <c r="F486" s="10">
        <v>0</v>
      </c>
      <c r="G486" s="10">
        <v>0</v>
      </c>
      <c r="H486" s="10">
        <f t="shared" si="38"/>
        <v>-141733</v>
      </c>
      <c r="K486" s="14"/>
      <c r="L486" s="14"/>
      <c r="M486" s="14"/>
      <c r="N486" s="14"/>
    </row>
    <row r="487" spans="1:14" ht="28.9" customHeight="1" x14ac:dyDescent="0.2">
      <c r="A487" s="8" t="s">
        <v>844</v>
      </c>
      <c r="B487" s="9" t="s">
        <v>845</v>
      </c>
      <c r="C487" s="9"/>
      <c r="D487" s="10">
        <v>-541609</v>
      </c>
      <c r="E487" s="10">
        <f t="shared" si="39"/>
        <v>-541609</v>
      </c>
      <c r="F487" s="10">
        <v>0</v>
      </c>
      <c r="G487" s="10">
        <v>0</v>
      </c>
      <c r="H487" s="10">
        <f t="shared" ref="H487:H518" si="40">SUM(E487:G487)</f>
        <v>-541609</v>
      </c>
      <c r="K487" s="14"/>
      <c r="L487" s="14"/>
      <c r="M487" s="14"/>
      <c r="N487" s="14"/>
    </row>
    <row r="488" spans="1:14" ht="28.9" customHeight="1" x14ac:dyDescent="0.2">
      <c r="A488" s="8" t="s">
        <v>846</v>
      </c>
      <c r="B488" s="9" t="s">
        <v>847</v>
      </c>
      <c r="C488" s="9"/>
      <c r="D488" s="10">
        <v>0</v>
      </c>
      <c r="E488" s="10">
        <f t="shared" si="39"/>
        <v>0</v>
      </c>
      <c r="F488" s="10">
        <v>0</v>
      </c>
      <c r="G488" s="10">
        <v>0</v>
      </c>
      <c r="H488" s="10">
        <f t="shared" si="40"/>
        <v>0</v>
      </c>
      <c r="K488" s="14"/>
      <c r="L488" s="14"/>
      <c r="M488" s="14"/>
      <c r="N488" s="14"/>
    </row>
    <row r="489" spans="1:14" ht="28.9" customHeight="1" x14ac:dyDescent="0.2">
      <c r="A489" s="8" t="s">
        <v>848</v>
      </c>
      <c r="B489" s="9" t="s">
        <v>849</v>
      </c>
      <c r="C489" s="9"/>
      <c r="D489" s="10">
        <v>-3940</v>
      </c>
      <c r="E489" s="10">
        <f t="shared" si="39"/>
        <v>-3940</v>
      </c>
      <c r="F489" s="10">
        <v>0</v>
      </c>
      <c r="G489" s="10">
        <v>0</v>
      </c>
      <c r="H489" s="10">
        <f t="shared" si="40"/>
        <v>-3940</v>
      </c>
      <c r="K489" s="14"/>
      <c r="L489" s="14"/>
      <c r="M489" s="14"/>
      <c r="N489" s="14"/>
    </row>
    <row r="490" spans="1:14" ht="28.9" customHeight="1" x14ac:dyDescent="0.2">
      <c r="A490" s="8" t="s">
        <v>850</v>
      </c>
      <c r="B490" s="9" t="s">
        <v>851</v>
      </c>
      <c r="C490" s="9"/>
      <c r="D490" s="10">
        <v>-8154</v>
      </c>
      <c r="E490" s="10">
        <f t="shared" si="39"/>
        <v>-8154</v>
      </c>
      <c r="F490" s="10">
        <v>0</v>
      </c>
      <c r="G490" s="10">
        <v>0</v>
      </c>
      <c r="H490" s="10">
        <f t="shared" si="40"/>
        <v>-8154</v>
      </c>
      <c r="K490" s="14"/>
      <c r="L490" s="14"/>
      <c r="M490" s="14"/>
      <c r="N490" s="14"/>
    </row>
    <row r="491" spans="1:14" ht="28.9" customHeight="1" x14ac:dyDescent="0.2">
      <c r="A491" s="8" t="s">
        <v>852</v>
      </c>
      <c r="B491" s="9" t="s">
        <v>853</v>
      </c>
      <c r="C491" s="9"/>
      <c r="D491" s="10">
        <v>-341047</v>
      </c>
      <c r="E491" s="10">
        <f t="shared" si="39"/>
        <v>-341047</v>
      </c>
      <c r="F491" s="10">
        <v>0</v>
      </c>
      <c r="G491" s="10">
        <v>0</v>
      </c>
      <c r="H491" s="10">
        <f t="shared" si="40"/>
        <v>-341047</v>
      </c>
      <c r="K491" s="14"/>
      <c r="L491" s="14"/>
      <c r="M491" s="14"/>
      <c r="N491" s="14"/>
    </row>
    <row r="492" spans="1:14" ht="28.9" customHeight="1" x14ac:dyDescent="0.2">
      <c r="A492" s="8" t="s">
        <v>854</v>
      </c>
      <c r="B492" s="9" t="s">
        <v>855</v>
      </c>
      <c r="C492" s="9"/>
      <c r="D492" s="10">
        <v>-45644</v>
      </c>
      <c r="E492" s="10">
        <f t="shared" si="39"/>
        <v>-45644</v>
      </c>
      <c r="F492" s="10">
        <v>0</v>
      </c>
      <c r="G492" s="10">
        <v>0</v>
      </c>
      <c r="H492" s="10">
        <f t="shared" si="40"/>
        <v>-45644</v>
      </c>
      <c r="K492" s="14"/>
      <c r="L492" s="14"/>
      <c r="M492" s="14"/>
      <c r="N492" s="14"/>
    </row>
    <row r="493" spans="1:14" ht="28.9" customHeight="1" x14ac:dyDescent="0.2">
      <c r="A493" s="8" t="s">
        <v>856</v>
      </c>
      <c r="B493" s="9" t="s">
        <v>857</v>
      </c>
      <c r="C493" s="9"/>
      <c r="D493" s="10">
        <v>-7190</v>
      </c>
      <c r="E493" s="10">
        <f t="shared" si="39"/>
        <v>-7190</v>
      </c>
      <c r="F493" s="10">
        <v>0</v>
      </c>
      <c r="G493" s="10">
        <v>0</v>
      </c>
      <c r="H493" s="10">
        <f t="shared" si="40"/>
        <v>-7190</v>
      </c>
      <c r="K493" s="14"/>
      <c r="L493" s="14"/>
      <c r="M493" s="14"/>
      <c r="N493" s="14"/>
    </row>
    <row r="494" spans="1:14" ht="28.9" customHeight="1" x14ac:dyDescent="0.2">
      <c r="A494" s="8" t="s">
        <v>858</v>
      </c>
      <c r="B494" s="9" t="s">
        <v>859</v>
      </c>
      <c r="C494" s="9"/>
      <c r="D494" s="10">
        <v>-5074</v>
      </c>
      <c r="E494" s="10">
        <f t="shared" si="39"/>
        <v>-5074</v>
      </c>
      <c r="F494" s="10">
        <v>0</v>
      </c>
      <c r="G494" s="10">
        <v>0</v>
      </c>
      <c r="H494" s="10">
        <f t="shared" si="40"/>
        <v>-5074</v>
      </c>
      <c r="K494" s="14"/>
      <c r="L494" s="14"/>
      <c r="M494" s="14"/>
      <c r="N494" s="14"/>
    </row>
    <row r="495" spans="1:14" ht="28.9" customHeight="1" x14ac:dyDescent="0.2">
      <c r="A495" s="8" t="s">
        <v>860</v>
      </c>
      <c r="B495" s="9" t="s">
        <v>861</v>
      </c>
      <c r="C495" s="9"/>
      <c r="D495" s="10">
        <v>4811000</v>
      </c>
      <c r="E495" s="10">
        <f t="shared" si="39"/>
        <v>4811000</v>
      </c>
      <c r="F495" s="10">
        <v>0</v>
      </c>
      <c r="G495" s="10">
        <v>0</v>
      </c>
      <c r="H495" s="10">
        <f t="shared" si="40"/>
        <v>4811000</v>
      </c>
      <c r="K495" s="14"/>
      <c r="L495" s="14"/>
      <c r="M495" s="14"/>
      <c r="N495" s="14"/>
    </row>
    <row r="496" spans="1:14" ht="28.9" customHeight="1" x14ac:dyDescent="0.2">
      <c r="A496" s="8" t="s">
        <v>862</v>
      </c>
      <c r="B496" s="9" t="s">
        <v>863</v>
      </c>
      <c r="C496" s="9"/>
      <c r="D496" s="10">
        <v>-12093</v>
      </c>
      <c r="E496" s="10">
        <f t="shared" si="39"/>
        <v>-12093</v>
      </c>
      <c r="F496" s="10">
        <v>0</v>
      </c>
      <c r="G496" s="10">
        <v>0</v>
      </c>
      <c r="H496" s="10">
        <f t="shared" si="40"/>
        <v>-12093</v>
      </c>
      <c r="K496" s="14"/>
      <c r="L496" s="14"/>
      <c r="M496" s="14"/>
      <c r="N496" s="14"/>
    </row>
    <row r="497" spans="1:14" s="3" customFormat="1" ht="28.9" customHeight="1" x14ac:dyDescent="0.2">
      <c r="A497" s="11" t="s">
        <v>864</v>
      </c>
      <c r="B497" s="12" t="s">
        <v>865</v>
      </c>
      <c r="C497" s="24"/>
      <c r="D497" s="13">
        <v>5343357</v>
      </c>
      <c r="E497" s="10">
        <f t="shared" si="39"/>
        <v>5343357</v>
      </c>
      <c r="F497" s="13">
        <v>50000</v>
      </c>
      <c r="G497" s="13">
        <v>0</v>
      </c>
      <c r="H497" s="10">
        <f t="shared" si="40"/>
        <v>5393357</v>
      </c>
      <c r="I497" s="2"/>
      <c r="K497" s="14"/>
      <c r="L497" s="14"/>
      <c r="M497" s="14"/>
      <c r="N497" s="14"/>
    </row>
    <row r="498" spans="1:14" s="3" customFormat="1" ht="28.9" customHeight="1" x14ac:dyDescent="0.2">
      <c r="A498" s="11" t="s">
        <v>866</v>
      </c>
      <c r="B498" s="12" t="s">
        <v>867</v>
      </c>
      <c r="C498" s="24"/>
      <c r="D498" s="13">
        <v>-19018826</v>
      </c>
      <c r="E498" s="10">
        <f t="shared" si="39"/>
        <v>-19018826</v>
      </c>
      <c r="F498" s="13">
        <v>0</v>
      </c>
      <c r="G498" s="13">
        <v>0</v>
      </c>
      <c r="H498" s="10">
        <f t="shared" si="40"/>
        <v>-19018826</v>
      </c>
      <c r="I498" s="2"/>
      <c r="K498" s="14"/>
      <c r="L498" s="14"/>
      <c r="M498" s="14"/>
      <c r="N498" s="14"/>
    </row>
    <row r="499" spans="1:14" ht="28.9" customHeight="1" x14ac:dyDescent="0.2">
      <c r="A499" s="8" t="s">
        <v>868</v>
      </c>
      <c r="B499" s="9" t="s">
        <v>869</v>
      </c>
      <c r="C499" s="9"/>
      <c r="D499" s="10">
        <v>23188049</v>
      </c>
      <c r="E499" s="10">
        <f t="shared" si="39"/>
        <v>23188049</v>
      </c>
      <c r="F499" s="10">
        <v>44867345</v>
      </c>
      <c r="G499" s="10">
        <v>48802362</v>
      </c>
      <c r="H499" s="10">
        <f t="shared" si="40"/>
        <v>116857756</v>
      </c>
      <c r="K499" s="14"/>
      <c r="L499" s="14"/>
      <c r="M499" s="14"/>
      <c r="N499" s="14"/>
    </row>
    <row r="500" spans="1:14" s="3" customFormat="1" ht="27" customHeight="1" x14ac:dyDescent="0.2">
      <c r="A500" s="11" t="s">
        <v>870</v>
      </c>
      <c r="B500" s="12" t="s">
        <v>871</v>
      </c>
      <c r="C500" s="12"/>
      <c r="D500" s="13">
        <v>824284</v>
      </c>
      <c r="E500" s="10">
        <f t="shared" si="39"/>
        <v>824284</v>
      </c>
      <c r="F500" s="13">
        <v>804000</v>
      </c>
      <c r="G500" s="13">
        <v>1764000</v>
      </c>
      <c r="H500" s="10">
        <f t="shared" si="40"/>
        <v>3392284</v>
      </c>
      <c r="I500" s="2"/>
      <c r="K500" s="14"/>
      <c r="L500" s="14"/>
      <c r="M500" s="14"/>
      <c r="N500" s="14"/>
    </row>
    <row r="501" spans="1:14" ht="28.9" customHeight="1" x14ac:dyDescent="0.2">
      <c r="A501" s="8" t="s">
        <v>872</v>
      </c>
      <c r="B501" s="9" t="s">
        <v>873</v>
      </c>
      <c r="C501" s="9"/>
      <c r="D501" s="10">
        <v>6329199</v>
      </c>
      <c r="E501" s="10">
        <f t="shared" si="39"/>
        <v>6329199</v>
      </c>
      <c r="F501" s="10">
        <v>6807644</v>
      </c>
      <c r="G501" s="10">
        <v>5595026</v>
      </c>
      <c r="H501" s="10">
        <f t="shared" si="40"/>
        <v>18731869</v>
      </c>
      <c r="K501" s="14"/>
      <c r="L501" s="14"/>
      <c r="M501" s="14"/>
      <c r="N501" s="14"/>
    </row>
    <row r="502" spans="1:14" ht="28.9" customHeight="1" x14ac:dyDescent="0.2">
      <c r="A502" s="8" t="s">
        <v>874</v>
      </c>
      <c r="B502" s="9" t="s">
        <v>875</v>
      </c>
      <c r="C502" s="9"/>
      <c r="D502" s="10">
        <v>221451</v>
      </c>
      <c r="E502" s="10">
        <f t="shared" si="39"/>
        <v>221451</v>
      </c>
      <c r="F502" s="10">
        <v>375230</v>
      </c>
      <c r="G502" s="10">
        <v>401956</v>
      </c>
      <c r="H502" s="10">
        <f t="shared" si="40"/>
        <v>998637</v>
      </c>
      <c r="K502" s="14"/>
      <c r="L502" s="14"/>
      <c r="M502" s="14"/>
      <c r="N502" s="14"/>
    </row>
    <row r="503" spans="1:14" ht="28.9" customHeight="1" x14ac:dyDescent="0.2">
      <c r="A503" s="8" t="s">
        <v>876</v>
      </c>
      <c r="B503" s="9" t="s">
        <v>877</v>
      </c>
      <c r="C503" s="9"/>
      <c r="D503" s="10">
        <v>-9649731</v>
      </c>
      <c r="E503" s="10">
        <f t="shared" si="39"/>
        <v>-9649731</v>
      </c>
      <c r="F503" s="10">
        <v>258641</v>
      </c>
      <c r="G503" s="10">
        <v>4674540</v>
      </c>
      <c r="H503" s="10">
        <f t="shared" si="40"/>
        <v>-4716550</v>
      </c>
      <c r="K503" s="14"/>
      <c r="L503" s="14"/>
      <c r="M503" s="14"/>
      <c r="N503" s="14"/>
    </row>
    <row r="504" spans="1:14" ht="28.9" customHeight="1" x14ac:dyDescent="0.2">
      <c r="A504" s="8" t="s">
        <v>878</v>
      </c>
      <c r="B504" s="9" t="s">
        <v>879</v>
      </c>
      <c r="C504" s="9"/>
      <c r="D504" s="10">
        <v>-370214</v>
      </c>
      <c r="E504" s="10">
        <f t="shared" si="39"/>
        <v>-370214</v>
      </c>
      <c r="F504" s="10">
        <v>2145793</v>
      </c>
      <c r="G504" s="10">
        <v>1434616</v>
      </c>
      <c r="H504" s="10">
        <f t="shared" si="40"/>
        <v>3210195</v>
      </c>
      <c r="K504" s="14"/>
      <c r="L504" s="14"/>
      <c r="M504" s="14"/>
      <c r="N504" s="14"/>
    </row>
    <row r="505" spans="1:14" ht="28.9" customHeight="1" x14ac:dyDescent="0.2">
      <c r="A505" s="8" t="s">
        <v>880</v>
      </c>
      <c r="B505" s="9" t="s">
        <v>881</v>
      </c>
      <c r="C505" s="9"/>
      <c r="D505" s="10">
        <v>861960</v>
      </c>
      <c r="E505" s="10">
        <f t="shared" si="39"/>
        <v>861960</v>
      </c>
      <c r="F505" s="10">
        <v>926861</v>
      </c>
      <c r="G505" s="10">
        <v>992876</v>
      </c>
      <c r="H505" s="10">
        <f t="shared" si="40"/>
        <v>2781697</v>
      </c>
      <c r="K505" s="14"/>
      <c r="L505" s="14"/>
      <c r="M505" s="14"/>
      <c r="N505" s="14"/>
    </row>
    <row r="506" spans="1:14" ht="28.9" customHeight="1" x14ac:dyDescent="0.2">
      <c r="A506" s="8" t="s">
        <v>882</v>
      </c>
      <c r="B506" s="9" t="s">
        <v>883</v>
      </c>
      <c r="C506" s="9"/>
      <c r="D506" s="10">
        <v>3675427</v>
      </c>
      <c r="E506" s="10">
        <f t="shared" si="39"/>
        <v>3675427</v>
      </c>
      <c r="F506" s="10">
        <v>4174662</v>
      </c>
      <c r="G506" s="10">
        <v>4525563</v>
      </c>
      <c r="H506" s="10">
        <f t="shared" si="40"/>
        <v>12375652</v>
      </c>
      <c r="K506" s="14"/>
      <c r="L506" s="14"/>
      <c r="M506" s="14"/>
      <c r="N506" s="14"/>
    </row>
    <row r="507" spans="1:14" ht="28.9" customHeight="1" x14ac:dyDescent="0.2">
      <c r="A507" s="8" t="s">
        <v>884</v>
      </c>
      <c r="B507" s="9" t="s">
        <v>885</v>
      </c>
      <c r="C507" s="9"/>
      <c r="D507" s="10">
        <v>-2170</v>
      </c>
      <c r="E507" s="10">
        <f t="shared" si="39"/>
        <v>-2170</v>
      </c>
      <c r="F507" s="10">
        <v>0</v>
      </c>
      <c r="G507" s="10">
        <v>0</v>
      </c>
      <c r="H507" s="10">
        <f t="shared" si="40"/>
        <v>-2170</v>
      </c>
      <c r="K507" s="14"/>
      <c r="L507" s="14"/>
      <c r="M507" s="14"/>
      <c r="N507" s="14"/>
    </row>
    <row r="508" spans="1:14" ht="28.9" customHeight="1" x14ac:dyDescent="0.2">
      <c r="A508" s="8" t="s">
        <v>886</v>
      </c>
      <c r="B508" s="9" t="s">
        <v>887</v>
      </c>
      <c r="C508" s="9"/>
      <c r="D508" s="10">
        <v>-206597</v>
      </c>
      <c r="E508" s="10">
        <f t="shared" si="39"/>
        <v>-206597</v>
      </c>
      <c r="F508" s="10">
        <v>532879</v>
      </c>
      <c r="G508" s="10">
        <v>1019730</v>
      </c>
      <c r="H508" s="10">
        <f t="shared" si="40"/>
        <v>1346012</v>
      </c>
      <c r="K508" s="14"/>
      <c r="L508" s="14"/>
      <c r="M508" s="14"/>
      <c r="N508" s="14"/>
    </row>
    <row r="509" spans="1:14" ht="28.9" customHeight="1" x14ac:dyDescent="0.2">
      <c r="A509" s="8" t="s">
        <v>888</v>
      </c>
      <c r="B509" s="9" t="s">
        <v>889</v>
      </c>
      <c r="C509" s="9"/>
      <c r="D509" s="10">
        <v>-298865</v>
      </c>
      <c r="E509" s="10">
        <f t="shared" si="39"/>
        <v>-298865</v>
      </c>
      <c r="F509" s="10">
        <v>0</v>
      </c>
      <c r="G509" s="10">
        <v>0</v>
      </c>
      <c r="H509" s="10">
        <f t="shared" si="40"/>
        <v>-298865</v>
      </c>
      <c r="K509" s="14"/>
      <c r="L509" s="14"/>
      <c r="M509" s="14"/>
      <c r="N509" s="14"/>
    </row>
    <row r="510" spans="1:14" ht="28.9" customHeight="1" x14ac:dyDescent="0.2">
      <c r="A510" s="8" t="s">
        <v>890</v>
      </c>
      <c r="B510" s="9" t="s">
        <v>891</v>
      </c>
      <c r="C510" s="9"/>
      <c r="D510" s="10">
        <v>-2858303</v>
      </c>
      <c r="E510" s="10">
        <f t="shared" si="39"/>
        <v>-2858303</v>
      </c>
      <c r="F510" s="10">
        <v>0</v>
      </c>
      <c r="G510" s="10">
        <v>0</v>
      </c>
      <c r="H510" s="10">
        <f t="shared" si="40"/>
        <v>-2858303</v>
      </c>
      <c r="K510" s="14"/>
      <c r="L510" s="14"/>
      <c r="M510" s="14"/>
      <c r="N510" s="14"/>
    </row>
    <row r="511" spans="1:14" ht="28.9" customHeight="1" x14ac:dyDescent="0.2">
      <c r="A511" s="8" t="s">
        <v>892</v>
      </c>
      <c r="B511" s="9" t="s">
        <v>893</v>
      </c>
      <c r="C511" s="9"/>
      <c r="D511" s="10">
        <v>-378034</v>
      </c>
      <c r="E511" s="10">
        <f t="shared" si="39"/>
        <v>-378034</v>
      </c>
      <c r="F511" s="10">
        <v>0</v>
      </c>
      <c r="G511" s="10">
        <v>0</v>
      </c>
      <c r="H511" s="10">
        <f t="shared" si="40"/>
        <v>-378034</v>
      </c>
      <c r="K511" s="14"/>
      <c r="L511" s="14"/>
      <c r="M511" s="14"/>
      <c r="N511" s="14"/>
    </row>
    <row r="512" spans="1:14" ht="28.9" customHeight="1" x14ac:dyDescent="0.2">
      <c r="A512" s="8" t="s">
        <v>894</v>
      </c>
      <c r="B512" s="9" t="s">
        <v>895</v>
      </c>
      <c r="C512" s="9"/>
      <c r="D512" s="10">
        <v>3386244</v>
      </c>
      <c r="E512" s="10">
        <f t="shared" si="39"/>
        <v>3386244</v>
      </c>
      <c r="F512" s="10">
        <v>0</v>
      </c>
      <c r="G512" s="10">
        <v>0</v>
      </c>
      <c r="H512" s="10">
        <f t="shared" si="40"/>
        <v>3386244</v>
      </c>
      <c r="K512" s="14"/>
      <c r="L512" s="14"/>
      <c r="M512" s="14"/>
      <c r="N512" s="14"/>
    </row>
    <row r="513" spans="1:14" ht="28.9" customHeight="1" x14ac:dyDescent="0.2">
      <c r="A513" s="8" t="s">
        <v>896</v>
      </c>
      <c r="B513" s="9" t="s">
        <v>897</v>
      </c>
      <c r="C513" s="9"/>
      <c r="D513" s="10">
        <v>-270368</v>
      </c>
      <c r="E513" s="10">
        <f t="shared" si="39"/>
        <v>-270368</v>
      </c>
      <c r="F513" s="10">
        <v>0</v>
      </c>
      <c r="G513" s="10">
        <v>0</v>
      </c>
      <c r="H513" s="10">
        <f t="shared" si="40"/>
        <v>-270368</v>
      </c>
      <c r="K513" s="14"/>
      <c r="L513" s="14"/>
      <c r="M513" s="14"/>
      <c r="N513" s="14"/>
    </row>
    <row r="514" spans="1:14" s="3" customFormat="1" ht="28.9" customHeight="1" x14ac:dyDescent="0.2">
      <c r="A514" s="11">
        <v>1116944</v>
      </c>
      <c r="B514" s="12" t="s">
        <v>898</v>
      </c>
      <c r="C514" s="12"/>
      <c r="D514" s="13">
        <v>-3252000</v>
      </c>
      <c r="E514" s="10">
        <f t="shared" si="39"/>
        <v>-3252000</v>
      </c>
      <c r="F514" s="13">
        <v>0</v>
      </c>
      <c r="G514" s="13">
        <v>0</v>
      </c>
      <c r="H514" s="10">
        <f t="shared" si="40"/>
        <v>-3252000</v>
      </c>
      <c r="I514" s="2"/>
      <c r="K514" s="14"/>
      <c r="L514" s="14"/>
      <c r="M514" s="14"/>
      <c r="N514" s="14"/>
    </row>
    <row r="515" spans="1:14" s="3" customFormat="1" ht="28.9" customHeight="1" x14ac:dyDescent="0.2">
      <c r="A515" s="11">
        <v>1116944</v>
      </c>
      <c r="B515" s="12" t="s">
        <v>898</v>
      </c>
      <c r="C515" s="12"/>
      <c r="D515" s="13">
        <v>471000</v>
      </c>
      <c r="E515" s="10">
        <f t="shared" si="39"/>
        <v>471000</v>
      </c>
      <c r="F515" s="13">
        <v>0</v>
      </c>
      <c r="G515" s="13">
        <v>0</v>
      </c>
      <c r="H515" s="10">
        <f t="shared" si="40"/>
        <v>471000</v>
      </c>
      <c r="I515" s="2"/>
      <c r="K515" s="14"/>
      <c r="L515" s="14"/>
      <c r="M515" s="14"/>
      <c r="N515" s="14"/>
    </row>
    <row r="516" spans="1:14" ht="28.9" customHeight="1" x14ac:dyDescent="0.2">
      <c r="A516" s="8" t="s">
        <v>899</v>
      </c>
      <c r="B516" s="9" t="s">
        <v>900</v>
      </c>
      <c r="C516" s="9"/>
      <c r="D516" s="10">
        <v>-8155568</v>
      </c>
      <c r="E516" s="10">
        <f t="shared" ref="E516:E538" si="41">SUM(C516:D516)</f>
        <v>-8155568</v>
      </c>
      <c r="F516" s="10">
        <v>0</v>
      </c>
      <c r="G516" s="10">
        <v>0</v>
      </c>
      <c r="H516" s="10">
        <f t="shared" si="40"/>
        <v>-8155568</v>
      </c>
      <c r="K516" s="14"/>
      <c r="L516" s="14"/>
      <c r="M516" s="14"/>
      <c r="N516" s="14"/>
    </row>
    <row r="517" spans="1:14" ht="28.9" customHeight="1" x14ac:dyDescent="0.2">
      <c r="A517" s="8" t="s">
        <v>901</v>
      </c>
      <c r="B517" s="9" t="s">
        <v>902</v>
      </c>
      <c r="C517" s="9"/>
      <c r="D517" s="10">
        <v>1470247</v>
      </c>
      <c r="E517" s="10">
        <f t="shared" si="41"/>
        <v>1470247</v>
      </c>
      <c r="F517" s="10">
        <v>69312</v>
      </c>
      <c r="G517" s="10">
        <v>0</v>
      </c>
      <c r="H517" s="10">
        <f t="shared" si="40"/>
        <v>1539559</v>
      </c>
      <c r="K517" s="14"/>
      <c r="L517" s="14"/>
      <c r="M517" s="14"/>
      <c r="N517" s="14"/>
    </row>
    <row r="518" spans="1:14" ht="28.9" customHeight="1" x14ac:dyDescent="0.2">
      <c r="A518" s="8" t="s">
        <v>903</v>
      </c>
      <c r="B518" s="9" t="s">
        <v>904</v>
      </c>
      <c r="C518" s="9"/>
      <c r="D518" s="10">
        <v>4050000</v>
      </c>
      <c r="E518" s="10">
        <f t="shared" si="41"/>
        <v>4050000</v>
      </c>
      <c r="F518" s="10">
        <v>0</v>
      </c>
      <c r="G518" s="10">
        <v>0</v>
      </c>
      <c r="H518" s="10">
        <f t="shared" si="40"/>
        <v>4050000</v>
      </c>
      <c r="K518" s="14"/>
      <c r="L518" s="14"/>
      <c r="M518" s="14"/>
      <c r="N518" s="14"/>
    </row>
    <row r="519" spans="1:14" ht="28.9" customHeight="1" x14ac:dyDescent="0.2">
      <c r="A519" s="8" t="s">
        <v>905</v>
      </c>
      <c r="B519" s="9" t="s">
        <v>906</v>
      </c>
      <c r="C519" s="9"/>
      <c r="D519" s="10">
        <v>3256511</v>
      </c>
      <c r="E519" s="10">
        <f t="shared" si="41"/>
        <v>3256511</v>
      </c>
      <c r="F519" s="10">
        <v>638317</v>
      </c>
      <c r="G519" s="10">
        <v>0</v>
      </c>
      <c r="H519" s="10">
        <f t="shared" ref="H519:H538" si="42">SUM(E519:G519)</f>
        <v>3894828</v>
      </c>
      <c r="K519" s="14"/>
      <c r="L519" s="14"/>
      <c r="M519" s="14"/>
      <c r="N519" s="14"/>
    </row>
    <row r="520" spans="1:14" ht="28.9" customHeight="1" x14ac:dyDescent="0.2">
      <c r="A520" s="8" t="s">
        <v>907</v>
      </c>
      <c r="B520" s="9" t="s">
        <v>908</v>
      </c>
      <c r="C520" s="9"/>
      <c r="D520" s="10">
        <v>1387923</v>
      </c>
      <c r="E520" s="10">
        <f t="shared" si="41"/>
        <v>1387923</v>
      </c>
      <c r="F520" s="10">
        <v>1201540</v>
      </c>
      <c r="G520" s="10">
        <v>1151540</v>
      </c>
      <c r="H520" s="10">
        <f t="shared" si="42"/>
        <v>3741003</v>
      </c>
      <c r="K520" s="14"/>
      <c r="L520" s="14"/>
      <c r="M520" s="14"/>
      <c r="N520" s="14"/>
    </row>
    <row r="521" spans="1:14" ht="28.9" customHeight="1" x14ac:dyDescent="0.2">
      <c r="A521" s="8" t="s">
        <v>909</v>
      </c>
      <c r="B521" s="9" t="s">
        <v>910</v>
      </c>
      <c r="C521" s="9"/>
      <c r="D521" s="10">
        <v>3619000</v>
      </c>
      <c r="E521" s="10">
        <f t="shared" si="41"/>
        <v>3619000</v>
      </c>
      <c r="F521" s="10">
        <v>2593000</v>
      </c>
      <c r="G521" s="10">
        <v>4988000</v>
      </c>
      <c r="H521" s="10">
        <f t="shared" si="42"/>
        <v>11200000</v>
      </c>
      <c r="K521" s="14"/>
      <c r="L521" s="14"/>
      <c r="M521" s="14"/>
      <c r="N521" s="14"/>
    </row>
    <row r="522" spans="1:14" ht="28.9" customHeight="1" x14ac:dyDescent="0.2">
      <c r="A522" s="8" t="s">
        <v>911</v>
      </c>
      <c r="B522" s="9" t="s">
        <v>912</v>
      </c>
      <c r="C522" s="9"/>
      <c r="D522" s="10">
        <v>1975800</v>
      </c>
      <c r="E522" s="10">
        <f t="shared" si="41"/>
        <v>1975800</v>
      </c>
      <c r="F522" s="10">
        <v>25000</v>
      </c>
      <c r="G522" s="10">
        <v>0</v>
      </c>
      <c r="H522" s="10">
        <f t="shared" si="42"/>
        <v>2000800</v>
      </c>
      <c r="K522" s="14"/>
      <c r="L522" s="14"/>
      <c r="M522" s="14"/>
      <c r="N522" s="14"/>
    </row>
    <row r="523" spans="1:14" ht="28.9" customHeight="1" x14ac:dyDescent="0.2">
      <c r="A523" s="8" t="s">
        <v>913</v>
      </c>
      <c r="B523" s="9" t="s">
        <v>914</v>
      </c>
      <c r="C523" s="9"/>
      <c r="D523" s="10">
        <v>0</v>
      </c>
      <c r="E523" s="10">
        <f t="shared" si="41"/>
        <v>0</v>
      </c>
      <c r="F523" s="10">
        <v>1600000</v>
      </c>
      <c r="G523" s="10">
        <v>352500</v>
      </c>
      <c r="H523" s="10">
        <f t="shared" si="42"/>
        <v>1952500</v>
      </c>
      <c r="K523" s="14"/>
      <c r="L523" s="14"/>
      <c r="M523" s="14"/>
      <c r="N523" s="14"/>
    </row>
    <row r="524" spans="1:14" s="3" customFormat="1" ht="40.5" customHeight="1" x14ac:dyDescent="0.2">
      <c r="A524" s="11" t="s">
        <v>915</v>
      </c>
      <c r="B524" s="12" t="s">
        <v>916</v>
      </c>
      <c r="C524" s="12"/>
      <c r="D524" s="13">
        <v>600522</v>
      </c>
      <c r="E524" s="10">
        <f t="shared" si="41"/>
        <v>600522</v>
      </c>
      <c r="F524" s="13">
        <f>628148-71396</f>
        <v>556752</v>
      </c>
      <c r="G524" s="13">
        <v>0</v>
      </c>
      <c r="H524" s="10">
        <f t="shared" si="42"/>
        <v>1157274</v>
      </c>
      <c r="I524" s="2"/>
      <c r="K524" s="14"/>
      <c r="L524" s="14"/>
      <c r="M524" s="14"/>
      <c r="N524" s="14"/>
    </row>
    <row r="525" spans="1:14" s="3" customFormat="1" ht="28.9" customHeight="1" x14ac:dyDescent="0.2">
      <c r="A525" s="11" t="s">
        <v>917</v>
      </c>
      <c r="B525" s="12" t="s">
        <v>918</v>
      </c>
      <c r="C525" s="12"/>
      <c r="D525" s="13">
        <v>343858</v>
      </c>
      <c r="E525" s="10">
        <f t="shared" si="41"/>
        <v>343858</v>
      </c>
      <c r="F525" s="13">
        <v>75360</v>
      </c>
      <c r="G525" s="13">
        <v>0</v>
      </c>
      <c r="H525" s="10">
        <f t="shared" si="42"/>
        <v>419218</v>
      </c>
      <c r="I525" s="2"/>
      <c r="K525" s="14"/>
      <c r="L525" s="14"/>
      <c r="M525" s="14"/>
      <c r="N525" s="14"/>
    </row>
    <row r="526" spans="1:14" s="3" customFormat="1" ht="26.25" customHeight="1" x14ac:dyDescent="0.2">
      <c r="A526" s="11" t="s">
        <v>919</v>
      </c>
      <c r="B526" s="12" t="s">
        <v>920</v>
      </c>
      <c r="C526" s="12"/>
      <c r="D526" s="13">
        <v>0</v>
      </c>
      <c r="E526" s="10">
        <f t="shared" si="41"/>
        <v>0</v>
      </c>
      <c r="F526" s="13">
        <f>1453499-516866</f>
        <v>936633</v>
      </c>
      <c r="G526" s="13">
        <v>1453499</v>
      </c>
      <c r="H526" s="10">
        <f t="shared" si="42"/>
        <v>2390132</v>
      </c>
      <c r="I526" s="2"/>
      <c r="K526" s="14"/>
      <c r="L526" s="14"/>
      <c r="M526" s="14"/>
      <c r="N526" s="14"/>
    </row>
    <row r="527" spans="1:14" s="3" customFormat="1" ht="28.9" customHeight="1" x14ac:dyDescent="0.2">
      <c r="A527" s="11" t="s">
        <v>921</v>
      </c>
      <c r="B527" s="12" t="s">
        <v>922</v>
      </c>
      <c r="C527" s="12"/>
      <c r="D527" s="13">
        <v>578313</v>
      </c>
      <c r="E527" s="10">
        <f t="shared" si="41"/>
        <v>578313</v>
      </c>
      <c r="F527" s="13">
        <v>0</v>
      </c>
      <c r="G527" s="13">
        <v>0</v>
      </c>
      <c r="H527" s="10">
        <f t="shared" si="42"/>
        <v>578313</v>
      </c>
      <c r="I527" s="2"/>
      <c r="K527" s="14"/>
      <c r="L527" s="14"/>
      <c r="M527" s="14"/>
      <c r="N527" s="14"/>
    </row>
    <row r="528" spans="1:14" s="3" customFormat="1" ht="28.9" customHeight="1" x14ac:dyDescent="0.2">
      <c r="A528" s="11" t="s">
        <v>923</v>
      </c>
      <c r="B528" s="12" t="s">
        <v>924</v>
      </c>
      <c r="C528" s="12"/>
      <c r="D528" s="13">
        <v>1648977</v>
      </c>
      <c r="E528" s="10">
        <f t="shared" si="41"/>
        <v>1648977</v>
      </c>
      <c r="F528" s="13">
        <f>1510495+13062736</f>
        <v>14573231</v>
      </c>
      <c r="G528" s="13">
        <v>0</v>
      </c>
      <c r="H528" s="10">
        <f t="shared" si="42"/>
        <v>16222208</v>
      </c>
      <c r="I528" s="2"/>
      <c r="K528" s="14"/>
      <c r="L528" s="14"/>
      <c r="M528" s="14"/>
      <c r="N528" s="14"/>
    </row>
    <row r="529" spans="1:39" s="3" customFormat="1" ht="28.9" customHeight="1" x14ac:dyDescent="0.2">
      <c r="A529" s="11" t="s">
        <v>925</v>
      </c>
      <c r="B529" s="12" t="s">
        <v>926</v>
      </c>
      <c r="C529" s="12"/>
      <c r="D529" s="13">
        <v>1800728</v>
      </c>
      <c r="E529" s="10">
        <f t="shared" si="41"/>
        <v>1800728</v>
      </c>
      <c r="F529" s="13">
        <v>0</v>
      </c>
      <c r="G529" s="13">
        <v>0</v>
      </c>
      <c r="H529" s="10">
        <f t="shared" si="42"/>
        <v>1800728</v>
      </c>
      <c r="I529" s="2"/>
      <c r="K529" s="14"/>
      <c r="L529" s="14"/>
      <c r="M529" s="14"/>
      <c r="N529" s="14"/>
    </row>
    <row r="530" spans="1:39" s="3" customFormat="1" ht="28.9" customHeight="1" x14ac:dyDescent="0.2">
      <c r="A530" s="11" t="s">
        <v>927</v>
      </c>
      <c r="B530" s="12" t="s">
        <v>928</v>
      </c>
      <c r="C530" s="12"/>
      <c r="D530" s="13">
        <v>748000</v>
      </c>
      <c r="E530" s="10">
        <f t="shared" si="41"/>
        <v>748000</v>
      </c>
      <c r="F530" s="13">
        <v>28116000</v>
      </c>
      <c r="G530" s="13">
        <v>1000000</v>
      </c>
      <c r="H530" s="10">
        <f t="shared" si="42"/>
        <v>29864000</v>
      </c>
      <c r="I530" s="2"/>
      <c r="K530" s="14"/>
      <c r="L530" s="14"/>
      <c r="M530" s="14"/>
      <c r="N530" s="14"/>
    </row>
    <row r="531" spans="1:39" ht="28.9" customHeight="1" x14ac:dyDescent="0.2">
      <c r="A531" s="8" t="s">
        <v>929</v>
      </c>
      <c r="B531" s="9" t="s">
        <v>930</v>
      </c>
      <c r="C531" s="9"/>
      <c r="D531" s="10">
        <v>4144788</v>
      </c>
      <c r="E531" s="10">
        <f t="shared" si="41"/>
        <v>4144788</v>
      </c>
      <c r="F531" s="10">
        <v>0</v>
      </c>
      <c r="G531" s="10">
        <v>0</v>
      </c>
      <c r="H531" s="10">
        <f t="shared" si="42"/>
        <v>4144788</v>
      </c>
      <c r="K531" s="14"/>
      <c r="L531" s="14"/>
      <c r="M531" s="14"/>
      <c r="N531" s="14"/>
    </row>
    <row r="532" spans="1:39" ht="28.9" customHeight="1" x14ac:dyDescent="0.2">
      <c r="A532" s="8" t="s">
        <v>931</v>
      </c>
      <c r="B532" s="9" t="s">
        <v>932</v>
      </c>
      <c r="C532" s="9"/>
      <c r="D532" s="10">
        <v>6785250</v>
      </c>
      <c r="E532" s="10">
        <f t="shared" si="41"/>
        <v>6785250</v>
      </c>
      <c r="F532" s="10">
        <v>214750</v>
      </c>
      <c r="G532" s="10">
        <v>0</v>
      </c>
      <c r="H532" s="10">
        <f t="shared" si="42"/>
        <v>7000000</v>
      </c>
      <c r="K532" s="14"/>
      <c r="L532" s="14"/>
      <c r="M532" s="14"/>
      <c r="N532" s="14"/>
    </row>
    <row r="533" spans="1:39" ht="28.9" customHeight="1" x14ac:dyDescent="0.2">
      <c r="A533" s="8" t="s">
        <v>933</v>
      </c>
      <c r="B533" s="9" t="s">
        <v>934</v>
      </c>
      <c r="C533" s="9"/>
      <c r="D533" s="10">
        <v>0</v>
      </c>
      <c r="E533" s="10">
        <f t="shared" si="41"/>
        <v>0</v>
      </c>
      <c r="F533" s="10">
        <v>2000000</v>
      </c>
      <c r="G533" s="10">
        <v>32000000</v>
      </c>
      <c r="H533" s="10">
        <f t="shared" si="42"/>
        <v>34000000</v>
      </c>
      <c r="K533" s="14"/>
      <c r="L533" s="14"/>
      <c r="M533" s="14"/>
      <c r="N533" s="14"/>
    </row>
    <row r="534" spans="1:39" ht="28.9" customHeight="1" x14ac:dyDescent="0.2">
      <c r="A534" s="8" t="s">
        <v>935</v>
      </c>
      <c r="B534" s="9" t="s">
        <v>936</v>
      </c>
      <c r="C534" s="9"/>
      <c r="D534" s="10">
        <v>0</v>
      </c>
      <c r="E534" s="10">
        <f t="shared" si="41"/>
        <v>0</v>
      </c>
      <c r="F534" s="10">
        <v>15500000</v>
      </c>
      <c r="G534" s="10">
        <v>1000000</v>
      </c>
      <c r="H534" s="10">
        <f t="shared" si="42"/>
        <v>16500000</v>
      </c>
      <c r="K534" s="14"/>
      <c r="L534" s="14"/>
      <c r="M534" s="14"/>
      <c r="N534" s="14"/>
    </row>
    <row r="535" spans="1:39" ht="28.9" customHeight="1" x14ac:dyDescent="0.2">
      <c r="A535" s="8" t="s">
        <v>937</v>
      </c>
      <c r="B535" s="9" t="s">
        <v>938</v>
      </c>
      <c r="C535" s="9"/>
      <c r="D535" s="10">
        <v>0</v>
      </c>
      <c r="E535" s="10">
        <f t="shared" si="41"/>
        <v>0</v>
      </c>
      <c r="F535" s="10">
        <v>8840055</v>
      </c>
      <c r="G535" s="10">
        <v>201147</v>
      </c>
      <c r="H535" s="10">
        <f t="shared" si="42"/>
        <v>9041202</v>
      </c>
      <c r="K535" s="14"/>
      <c r="L535" s="14"/>
      <c r="M535" s="14"/>
      <c r="N535" s="14"/>
    </row>
    <row r="536" spans="1:39" ht="28.9" customHeight="1" x14ac:dyDescent="0.2">
      <c r="A536" s="8" t="s">
        <v>939</v>
      </c>
      <c r="B536" s="9" t="s">
        <v>940</v>
      </c>
      <c r="C536" s="9"/>
      <c r="D536" s="10">
        <v>0</v>
      </c>
      <c r="E536" s="10">
        <f t="shared" si="41"/>
        <v>0</v>
      </c>
      <c r="F536" s="10">
        <v>11660556</v>
      </c>
      <c r="G536" s="10">
        <v>1011950</v>
      </c>
      <c r="H536" s="10">
        <f t="shared" si="42"/>
        <v>12672506</v>
      </c>
      <c r="K536" s="14"/>
      <c r="L536" s="14"/>
      <c r="M536" s="14"/>
      <c r="N536" s="14"/>
    </row>
    <row r="537" spans="1:39" s="3" customFormat="1" ht="28.9" customHeight="1" x14ac:dyDescent="0.2">
      <c r="A537" s="18">
        <v>1124887</v>
      </c>
      <c r="B537" s="12" t="s">
        <v>941</v>
      </c>
      <c r="C537" s="12"/>
      <c r="D537" s="13">
        <v>550000</v>
      </c>
      <c r="E537" s="10">
        <f t="shared" si="41"/>
        <v>550000</v>
      </c>
      <c r="F537" s="13">
        <v>0</v>
      </c>
      <c r="G537" s="13">
        <v>0</v>
      </c>
      <c r="H537" s="10">
        <f t="shared" si="42"/>
        <v>550000</v>
      </c>
      <c r="I537" s="2"/>
      <c r="K537" s="14"/>
      <c r="L537" s="14"/>
      <c r="M537" s="14"/>
      <c r="N537" s="14"/>
    </row>
    <row r="538" spans="1:39" ht="28.5" customHeight="1" x14ac:dyDescent="0.2">
      <c r="A538" s="47">
        <v>1126349</v>
      </c>
      <c r="B538" s="47" t="s">
        <v>1409</v>
      </c>
      <c r="C538" s="24"/>
      <c r="D538" s="83">
        <v>2316144</v>
      </c>
      <c r="E538" s="24">
        <f t="shared" si="41"/>
        <v>2316144</v>
      </c>
      <c r="F538" s="24"/>
      <c r="G538" s="24"/>
      <c r="H538" s="10">
        <f t="shared" si="42"/>
        <v>2316144</v>
      </c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</row>
    <row r="539" spans="1:39" ht="18" customHeight="1" x14ac:dyDescent="0.2">
      <c r="A539" s="95" t="s">
        <v>942</v>
      </c>
      <c r="B539" s="96"/>
      <c r="C539" s="40">
        <f t="shared" ref="C539:H539" si="43">SUM(C455:C538)</f>
        <v>0</v>
      </c>
      <c r="D539" s="15">
        <f t="shared" si="43"/>
        <v>507706032</v>
      </c>
      <c r="E539" s="15">
        <f t="shared" si="43"/>
        <v>507706032</v>
      </c>
      <c r="F539" s="15">
        <f t="shared" si="43"/>
        <v>327698606</v>
      </c>
      <c r="G539" s="15">
        <f t="shared" si="43"/>
        <v>162561086</v>
      </c>
      <c r="H539" s="15">
        <f t="shared" si="43"/>
        <v>997965724</v>
      </c>
      <c r="K539" s="14"/>
      <c r="L539" s="14"/>
      <c r="M539" s="14"/>
      <c r="N539" s="14"/>
    </row>
    <row r="540" spans="1:39" ht="18" customHeight="1" x14ac:dyDescent="0.2">
      <c r="A540" s="106"/>
      <c r="B540" s="107"/>
      <c r="C540" s="107"/>
      <c r="D540" s="107"/>
      <c r="E540" s="107"/>
      <c r="F540" s="107"/>
      <c r="G540" s="107"/>
      <c r="H540" s="107"/>
      <c r="K540" s="14"/>
      <c r="L540" s="14"/>
      <c r="M540" s="14"/>
      <c r="N540" s="14"/>
    </row>
    <row r="541" spans="1:39" ht="18" customHeight="1" thickBot="1" x14ac:dyDescent="0.25">
      <c r="A541" s="6" t="s">
        <v>943</v>
      </c>
      <c r="B541" s="93" t="s">
        <v>944</v>
      </c>
      <c r="C541" s="93"/>
      <c r="D541" s="94"/>
      <c r="E541" s="94"/>
      <c r="F541" s="94"/>
      <c r="G541" s="94"/>
      <c r="H541" s="94"/>
      <c r="K541" s="14"/>
      <c r="L541" s="14"/>
      <c r="M541" s="14"/>
      <c r="N541" s="14"/>
    </row>
    <row r="542" spans="1:39" ht="26.25" thickTop="1" x14ac:dyDescent="0.2">
      <c r="A542" s="19" t="s">
        <v>0</v>
      </c>
      <c r="B542" s="20" t="s">
        <v>1</v>
      </c>
      <c r="C542" s="20" t="s">
        <v>1379</v>
      </c>
      <c r="D542" s="21" t="s">
        <v>1514</v>
      </c>
      <c r="E542" s="21" t="s">
        <v>1380</v>
      </c>
      <c r="F542" s="21" t="s">
        <v>2</v>
      </c>
      <c r="G542" s="21" t="s">
        <v>3</v>
      </c>
      <c r="H542" s="21" t="s">
        <v>1381</v>
      </c>
    </row>
    <row r="543" spans="1:39" ht="28.9" customHeight="1" x14ac:dyDescent="0.2">
      <c r="A543" s="8" t="s">
        <v>945</v>
      </c>
      <c r="B543" s="9" t="s">
        <v>946</v>
      </c>
      <c r="C543" s="9"/>
      <c r="D543" s="10">
        <v>15189447</v>
      </c>
      <c r="E543" s="10">
        <f>SUM(C543:D543)</f>
        <v>15189447</v>
      </c>
      <c r="F543" s="10">
        <v>4000000</v>
      </c>
      <c r="G543" s="10">
        <v>4000000</v>
      </c>
      <c r="H543" s="10">
        <f>SUM(E543:G543)</f>
        <v>23189447</v>
      </c>
      <c r="K543" s="14"/>
      <c r="L543" s="14"/>
      <c r="M543" s="14"/>
      <c r="N543" s="14"/>
    </row>
    <row r="544" spans="1:39" ht="18" customHeight="1" x14ac:dyDescent="0.2">
      <c r="A544" s="95" t="s">
        <v>947</v>
      </c>
      <c r="B544" s="96"/>
      <c r="C544" s="41">
        <f>SUM(C543)</f>
        <v>0</v>
      </c>
      <c r="D544" s="15">
        <v>15189447</v>
      </c>
      <c r="E544" s="15">
        <f>SUM(C544:D544)</f>
        <v>15189447</v>
      </c>
      <c r="F544" s="15">
        <v>4000000</v>
      </c>
      <c r="G544" s="15">
        <v>4000000</v>
      </c>
      <c r="H544" s="15">
        <f>SUM(H543)</f>
        <v>23189447</v>
      </c>
      <c r="K544" s="14"/>
      <c r="L544" s="14"/>
      <c r="M544" s="14"/>
      <c r="N544" s="14"/>
    </row>
    <row r="545" spans="1:14" ht="18" customHeight="1" x14ac:dyDescent="0.2">
      <c r="A545" s="97"/>
      <c r="B545" s="98"/>
      <c r="C545" s="98"/>
      <c r="D545" s="98"/>
      <c r="E545" s="98"/>
      <c r="F545" s="98"/>
      <c r="G545" s="98"/>
      <c r="H545" s="98"/>
      <c r="K545" s="14"/>
      <c r="L545" s="14"/>
      <c r="M545" s="14"/>
      <c r="N545" s="14"/>
    </row>
    <row r="546" spans="1:14" ht="18" customHeight="1" thickBot="1" x14ac:dyDescent="0.25">
      <c r="A546" s="6" t="s">
        <v>948</v>
      </c>
      <c r="B546" s="93" t="s">
        <v>949</v>
      </c>
      <c r="C546" s="93"/>
      <c r="D546" s="94"/>
      <c r="E546" s="94"/>
      <c r="F546" s="94"/>
      <c r="G546" s="94"/>
      <c r="H546" s="94"/>
      <c r="K546" s="14"/>
      <c r="L546" s="14"/>
      <c r="M546" s="14"/>
      <c r="N546" s="14"/>
    </row>
    <row r="547" spans="1:14" ht="26.25" thickTop="1" x14ac:dyDescent="0.2">
      <c r="A547" s="19" t="s">
        <v>0</v>
      </c>
      <c r="B547" s="20" t="s">
        <v>1</v>
      </c>
      <c r="C547" s="20" t="s">
        <v>1379</v>
      </c>
      <c r="D547" s="21" t="s">
        <v>1514</v>
      </c>
      <c r="E547" s="21" t="s">
        <v>1380</v>
      </c>
      <c r="F547" s="21" t="s">
        <v>2</v>
      </c>
      <c r="G547" s="21" t="s">
        <v>3</v>
      </c>
      <c r="H547" s="21" t="s">
        <v>1381</v>
      </c>
    </row>
    <row r="548" spans="1:14" ht="28.9" customHeight="1" x14ac:dyDescent="0.2">
      <c r="A548" s="8" t="s">
        <v>950</v>
      </c>
      <c r="B548" s="9" t="s">
        <v>951</v>
      </c>
      <c r="C548" s="9"/>
      <c r="D548" s="10">
        <v>7687545</v>
      </c>
      <c r="E548" s="10">
        <f>SUM(C548:D548)</f>
        <v>7687545</v>
      </c>
      <c r="F548" s="10">
        <v>0</v>
      </c>
      <c r="G548" s="10">
        <v>0</v>
      </c>
      <c r="H548" s="10">
        <f>SUM(E548:G548)</f>
        <v>7687545</v>
      </c>
      <c r="K548" s="14"/>
      <c r="L548" s="14"/>
      <c r="M548" s="14"/>
      <c r="N548" s="14"/>
    </row>
    <row r="549" spans="1:14" ht="28.9" customHeight="1" x14ac:dyDescent="0.2">
      <c r="A549" s="8" t="s">
        <v>952</v>
      </c>
      <c r="B549" s="9" t="s">
        <v>953</v>
      </c>
      <c r="C549" s="9"/>
      <c r="D549" s="10">
        <v>-121949</v>
      </c>
      <c r="E549" s="10">
        <f>SUM(C549:D549)</f>
        <v>-121949</v>
      </c>
      <c r="F549" s="10">
        <v>0</v>
      </c>
      <c r="G549" s="10">
        <v>0</v>
      </c>
      <c r="H549" s="10">
        <f>SUM(E549:G549)</f>
        <v>-121949</v>
      </c>
      <c r="K549" s="14"/>
      <c r="L549" s="14"/>
      <c r="M549" s="14"/>
      <c r="N549" s="14"/>
    </row>
    <row r="550" spans="1:14" ht="28.9" customHeight="1" x14ac:dyDescent="0.2">
      <c r="A550" s="8" t="s">
        <v>954</v>
      </c>
      <c r="B550" s="9" t="s">
        <v>955</v>
      </c>
      <c r="C550" s="9"/>
      <c r="D550" s="10">
        <v>2107940</v>
      </c>
      <c r="E550" s="10">
        <f>SUM(C550:D550)</f>
        <v>2107940</v>
      </c>
      <c r="F550" s="10">
        <v>0</v>
      </c>
      <c r="G550" s="10">
        <v>0</v>
      </c>
      <c r="H550" s="10">
        <f>SUM(E550:G550)</f>
        <v>2107940</v>
      </c>
      <c r="K550" s="14"/>
      <c r="L550" s="14"/>
      <c r="M550" s="14"/>
      <c r="N550" s="14"/>
    </row>
    <row r="551" spans="1:14" ht="28.9" customHeight="1" x14ac:dyDescent="0.2">
      <c r="A551" s="8" t="s">
        <v>956</v>
      </c>
      <c r="B551" s="9" t="s">
        <v>957</v>
      </c>
      <c r="C551" s="9"/>
      <c r="D551" s="10">
        <v>2801942</v>
      </c>
      <c r="E551" s="10">
        <f>SUM(C551:D551)</f>
        <v>2801942</v>
      </c>
      <c r="F551" s="10">
        <v>0</v>
      </c>
      <c r="G551" s="10">
        <v>0</v>
      </c>
      <c r="H551" s="10">
        <f>SUM(E551:G551)</f>
        <v>2801942</v>
      </c>
      <c r="K551" s="14"/>
      <c r="L551" s="14"/>
      <c r="M551" s="14"/>
      <c r="N551" s="14"/>
    </row>
    <row r="552" spans="1:14" ht="18" customHeight="1" x14ac:dyDescent="0.2">
      <c r="A552" s="95" t="s">
        <v>958</v>
      </c>
      <c r="B552" s="96"/>
      <c r="C552" s="41">
        <f t="shared" ref="C552:H552" si="44">SUM(C548:C551)</f>
        <v>0</v>
      </c>
      <c r="D552" s="15">
        <f t="shared" si="44"/>
        <v>12475478</v>
      </c>
      <c r="E552" s="15">
        <f t="shared" si="44"/>
        <v>12475478</v>
      </c>
      <c r="F552" s="15">
        <f t="shared" si="44"/>
        <v>0</v>
      </c>
      <c r="G552" s="15">
        <f t="shared" si="44"/>
        <v>0</v>
      </c>
      <c r="H552" s="15">
        <f t="shared" si="44"/>
        <v>12475478</v>
      </c>
      <c r="K552" s="14"/>
      <c r="L552" s="14"/>
      <c r="M552" s="14"/>
      <c r="N552" s="14"/>
    </row>
    <row r="553" spans="1:14" ht="18" customHeight="1" x14ac:dyDescent="0.2">
      <c r="A553" s="97"/>
      <c r="B553" s="98"/>
      <c r="C553" s="98"/>
      <c r="D553" s="98"/>
      <c r="E553" s="98"/>
      <c r="F553" s="98"/>
      <c r="G553" s="98"/>
      <c r="H553" s="98"/>
      <c r="K553" s="14"/>
      <c r="L553" s="14"/>
      <c r="M553" s="14"/>
      <c r="N553" s="14"/>
    </row>
    <row r="554" spans="1:14" ht="18" customHeight="1" thickBot="1" x14ac:dyDescent="0.25">
      <c r="A554" s="6" t="s">
        <v>959</v>
      </c>
      <c r="B554" s="93" t="s">
        <v>960</v>
      </c>
      <c r="C554" s="93"/>
      <c r="D554" s="94"/>
      <c r="E554" s="94"/>
      <c r="F554" s="94"/>
      <c r="G554" s="94"/>
      <c r="H554" s="94"/>
      <c r="K554" s="14"/>
      <c r="L554" s="14"/>
      <c r="M554" s="14"/>
      <c r="N554" s="14"/>
    </row>
    <row r="555" spans="1:14" ht="26.25" thickTop="1" x14ac:dyDescent="0.2">
      <c r="A555" s="19" t="s">
        <v>0</v>
      </c>
      <c r="B555" s="20" t="s">
        <v>1</v>
      </c>
      <c r="C555" s="20" t="s">
        <v>1379</v>
      </c>
      <c r="D555" s="21" t="s">
        <v>1514</v>
      </c>
      <c r="E555" s="21" t="s">
        <v>1380</v>
      </c>
      <c r="F555" s="21" t="s">
        <v>2</v>
      </c>
      <c r="G555" s="21" t="s">
        <v>3</v>
      </c>
      <c r="H555" s="21" t="s">
        <v>1381</v>
      </c>
    </row>
    <row r="556" spans="1:14" ht="28.9" customHeight="1" x14ac:dyDescent="0.2">
      <c r="A556" s="8" t="s">
        <v>961</v>
      </c>
      <c r="B556" s="9" t="s">
        <v>962</v>
      </c>
      <c r="C556" s="9"/>
      <c r="D556" s="10">
        <v>4629082</v>
      </c>
      <c r="E556" s="10">
        <f>SUM(C556:D556)</f>
        <v>4629082</v>
      </c>
      <c r="F556" s="10">
        <v>0</v>
      </c>
      <c r="G556" s="10">
        <v>0</v>
      </c>
      <c r="H556" s="10">
        <f>SUM(E556:G556)</f>
        <v>4629082</v>
      </c>
      <c r="K556" s="14"/>
      <c r="L556" s="14"/>
      <c r="M556" s="14"/>
      <c r="N556" s="14"/>
    </row>
    <row r="557" spans="1:14" ht="28.9" customHeight="1" x14ac:dyDescent="0.2">
      <c r="A557" s="8" t="s">
        <v>963</v>
      </c>
      <c r="B557" s="9" t="s">
        <v>964</v>
      </c>
      <c r="C557" s="9"/>
      <c r="D557" s="10">
        <v>1951068</v>
      </c>
      <c r="E557" s="10">
        <f>SUM(C557:D557)</f>
        <v>1951068</v>
      </c>
      <c r="F557" s="10">
        <v>0</v>
      </c>
      <c r="G557" s="10">
        <v>0</v>
      </c>
      <c r="H557" s="10">
        <f>SUM(E557:G557)</f>
        <v>1951068</v>
      </c>
      <c r="K557" s="14"/>
      <c r="L557" s="14"/>
      <c r="M557" s="14"/>
      <c r="N557" s="14"/>
    </row>
    <row r="558" spans="1:14" ht="28.9" customHeight="1" x14ac:dyDescent="0.2">
      <c r="A558" s="8" t="s">
        <v>965</v>
      </c>
      <c r="B558" s="9" t="s">
        <v>966</v>
      </c>
      <c r="C558" s="9"/>
      <c r="D558" s="10">
        <v>1076875</v>
      </c>
      <c r="E558" s="10">
        <f>SUM(C558:D558)</f>
        <v>1076875</v>
      </c>
      <c r="F558" s="10">
        <v>0</v>
      </c>
      <c r="G558" s="10">
        <v>0</v>
      </c>
      <c r="H558" s="10">
        <f>SUM(E558:G558)</f>
        <v>1076875</v>
      </c>
      <c r="K558" s="14"/>
      <c r="L558" s="14"/>
      <c r="M558" s="14"/>
      <c r="N558" s="14"/>
    </row>
    <row r="559" spans="1:14" ht="28.9" customHeight="1" x14ac:dyDescent="0.2">
      <c r="A559" s="8" t="s">
        <v>967</v>
      </c>
      <c r="B559" s="9" t="s">
        <v>968</v>
      </c>
      <c r="C559" s="9"/>
      <c r="D559" s="10">
        <v>5777505</v>
      </c>
      <c r="E559" s="10">
        <f>SUM(C559:D559)</f>
        <v>5777505</v>
      </c>
      <c r="F559" s="10">
        <v>0</v>
      </c>
      <c r="G559" s="10">
        <v>0</v>
      </c>
      <c r="H559" s="10">
        <f>SUM(E559:G559)</f>
        <v>5777505</v>
      </c>
      <c r="K559" s="14"/>
      <c r="L559" s="14"/>
      <c r="M559" s="14"/>
      <c r="N559" s="14"/>
    </row>
    <row r="560" spans="1:14" ht="18" customHeight="1" x14ac:dyDescent="0.2">
      <c r="A560" s="95" t="s">
        <v>969</v>
      </c>
      <c r="B560" s="96"/>
      <c r="C560" s="41">
        <f t="shared" ref="C560:H560" si="45">SUM(C556:C559)</f>
        <v>0</v>
      </c>
      <c r="D560" s="15">
        <f t="shared" si="45"/>
        <v>13434530</v>
      </c>
      <c r="E560" s="15">
        <f t="shared" si="45"/>
        <v>13434530</v>
      </c>
      <c r="F560" s="15">
        <f t="shared" si="45"/>
        <v>0</v>
      </c>
      <c r="G560" s="15">
        <f t="shared" si="45"/>
        <v>0</v>
      </c>
      <c r="H560" s="15">
        <f t="shared" si="45"/>
        <v>13434530</v>
      </c>
      <c r="K560" s="14"/>
      <c r="L560" s="14"/>
      <c r="M560" s="14"/>
      <c r="N560" s="14"/>
    </row>
    <row r="561" spans="1:39" ht="18" customHeight="1" x14ac:dyDescent="0.2">
      <c r="A561" s="97"/>
      <c r="B561" s="98"/>
      <c r="C561" s="98"/>
      <c r="D561" s="98"/>
      <c r="E561" s="98"/>
      <c r="F561" s="98"/>
      <c r="G561" s="98"/>
      <c r="H561" s="98"/>
      <c r="K561" s="14"/>
      <c r="L561" s="14"/>
      <c r="M561" s="14"/>
      <c r="N561" s="14"/>
    </row>
    <row r="562" spans="1:39" ht="18" customHeight="1" thickBot="1" x14ac:dyDescent="0.25">
      <c r="A562" s="6" t="s">
        <v>970</v>
      </c>
      <c r="B562" s="93" t="s">
        <v>971</v>
      </c>
      <c r="C562" s="93"/>
      <c r="D562" s="94"/>
      <c r="E562" s="94"/>
      <c r="F562" s="94"/>
      <c r="G562" s="94"/>
      <c r="H562" s="94"/>
      <c r="K562" s="14"/>
      <c r="L562" s="14"/>
      <c r="M562" s="14"/>
      <c r="N562" s="14"/>
    </row>
    <row r="563" spans="1:39" ht="26.25" thickTop="1" x14ac:dyDescent="0.2">
      <c r="A563" s="19" t="s">
        <v>0</v>
      </c>
      <c r="B563" s="20" t="s">
        <v>1</v>
      </c>
      <c r="C563" s="20" t="s">
        <v>1379</v>
      </c>
      <c r="D563" s="21" t="s">
        <v>1514</v>
      </c>
      <c r="E563" s="21" t="s">
        <v>1380</v>
      </c>
      <c r="F563" s="21" t="s">
        <v>2</v>
      </c>
      <c r="G563" s="21" t="s">
        <v>3</v>
      </c>
      <c r="H563" s="21" t="s">
        <v>1381</v>
      </c>
    </row>
    <row r="564" spans="1:39" ht="28.9" customHeight="1" x14ac:dyDescent="0.2">
      <c r="A564" s="8" t="s">
        <v>972</v>
      </c>
      <c r="B564" s="9" t="s">
        <v>973</v>
      </c>
      <c r="C564" s="9"/>
      <c r="D564" s="10">
        <v>7000000</v>
      </c>
      <c r="E564" s="10">
        <f>SUM(C564:D564)</f>
        <v>7000000</v>
      </c>
      <c r="F564" s="10">
        <v>3000000</v>
      </c>
      <c r="G564" s="10">
        <v>1000000</v>
      </c>
      <c r="H564" s="10">
        <v>11000000</v>
      </c>
      <c r="K564" s="14"/>
      <c r="L564" s="14"/>
      <c r="M564" s="14"/>
      <c r="N564" s="14"/>
    </row>
    <row r="565" spans="1:39" ht="28.9" customHeight="1" x14ac:dyDescent="0.2">
      <c r="A565" s="8" t="s">
        <v>974</v>
      </c>
      <c r="B565" s="9" t="s">
        <v>975</v>
      </c>
      <c r="C565" s="9"/>
      <c r="D565" s="10">
        <v>330132</v>
      </c>
      <c r="E565" s="10">
        <f>SUM(C565:D565)</f>
        <v>330132</v>
      </c>
      <c r="F565" s="10">
        <v>350238</v>
      </c>
      <c r="G565" s="10">
        <v>371567</v>
      </c>
      <c r="H565" s="10">
        <v>1051937</v>
      </c>
      <c r="K565" s="14"/>
      <c r="L565" s="14"/>
      <c r="M565" s="14"/>
      <c r="N565" s="14"/>
    </row>
    <row r="566" spans="1:39" ht="18" customHeight="1" x14ac:dyDescent="0.2">
      <c r="A566" s="95" t="s">
        <v>976</v>
      </c>
      <c r="B566" s="96"/>
      <c r="C566" s="34">
        <f t="shared" ref="C566:H566" si="46">SUM(C564:C565)</f>
        <v>0</v>
      </c>
      <c r="D566" s="15">
        <f t="shared" si="46"/>
        <v>7330132</v>
      </c>
      <c r="E566" s="15">
        <f t="shared" si="46"/>
        <v>7330132</v>
      </c>
      <c r="F566" s="15">
        <f t="shared" si="46"/>
        <v>3350238</v>
      </c>
      <c r="G566" s="15">
        <f t="shared" si="46"/>
        <v>1371567</v>
      </c>
      <c r="H566" s="15">
        <f t="shared" si="46"/>
        <v>12051937</v>
      </c>
      <c r="K566" s="14"/>
      <c r="L566" s="14"/>
      <c r="M566" s="14"/>
      <c r="N566" s="14"/>
    </row>
    <row r="567" spans="1:39" ht="18" customHeight="1" x14ac:dyDescent="0.2">
      <c r="A567" s="97"/>
      <c r="B567" s="98"/>
      <c r="C567" s="98"/>
      <c r="D567" s="98"/>
      <c r="E567" s="98"/>
      <c r="F567" s="98"/>
      <c r="G567" s="98"/>
      <c r="H567" s="98"/>
      <c r="K567" s="14"/>
      <c r="L567" s="14"/>
      <c r="M567" s="14"/>
      <c r="N567" s="14"/>
    </row>
    <row r="568" spans="1:39" ht="18" customHeight="1" thickBot="1" x14ac:dyDescent="0.25">
      <c r="A568" s="48">
        <v>3721</v>
      </c>
      <c r="B568" s="104" t="s">
        <v>1410</v>
      </c>
      <c r="C568" s="104"/>
      <c r="D568" s="105"/>
      <c r="E568" s="105"/>
      <c r="F568" s="105"/>
      <c r="G568" s="105"/>
      <c r="H568" s="105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</row>
    <row r="569" spans="1:39" ht="26.25" thickTop="1" x14ac:dyDescent="0.2">
      <c r="A569" s="19" t="s">
        <v>0</v>
      </c>
      <c r="B569" s="20" t="s">
        <v>1</v>
      </c>
      <c r="C569" s="20" t="s">
        <v>1379</v>
      </c>
      <c r="D569" s="21" t="s">
        <v>1514</v>
      </c>
      <c r="E569" s="21" t="s">
        <v>1380</v>
      </c>
      <c r="F569" s="21" t="s">
        <v>2</v>
      </c>
      <c r="G569" s="21" t="s">
        <v>3</v>
      </c>
      <c r="H569" s="21" t="s">
        <v>1381</v>
      </c>
    </row>
    <row r="570" spans="1:39" x14ac:dyDescent="0.2">
      <c r="A570" s="49">
        <v>1126360</v>
      </c>
      <c r="B570" s="50" t="s">
        <v>1411</v>
      </c>
      <c r="C570" s="51"/>
      <c r="D570" s="85">
        <v>2545966</v>
      </c>
      <c r="E570" s="51">
        <f>SUM(C570:D570)</f>
        <v>2545966</v>
      </c>
      <c r="F570" s="24"/>
      <c r="G570" s="24"/>
      <c r="H570" s="52">
        <f>SUM(E570:G570)</f>
        <v>2545966</v>
      </c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</row>
    <row r="571" spans="1:39" ht="18" customHeight="1" x14ac:dyDescent="0.2">
      <c r="A571" s="95" t="s">
        <v>1412</v>
      </c>
      <c r="B571" s="96"/>
      <c r="C571" s="15">
        <f>SUM(C570)</f>
        <v>0</v>
      </c>
      <c r="D571" s="15">
        <f>SUM(D570)</f>
        <v>2545966</v>
      </c>
      <c r="E571" s="15">
        <f>SUM(E570)</f>
        <v>2545966</v>
      </c>
      <c r="F571" s="15">
        <f>SUM(F570)</f>
        <v>0</v>
      </c>
      <c r="G571" s="15">
        <f>SUM(G570)</f>
        <v>0</v>
      </c>
      <c r="H571" s="15">
        <f>SUM(H570:H570)</f>
        <v>2545966</v>
      </c>
      <c r="K571" s="14"/>
      <c r="L571" s="14"/>
      <c r="M571" s="14"/>
      <c r="N571" s="14"/>
    </row>
    <row r="572" spans="1:39" ht="18" customHeight="1" x14ac:dyDescent="0.2">
      <c r="A572" s="97"/>
      <c r="B572" s="98"/>
      <c r="C572" s="98"/>
      <c r="D572" s="98"/>
      <c r="E572" s="98"/>
      <c r="F572" s="98"/>
      <c r="G572" s="98"/>
      <c r="H572" s="98"/>
      <c r="K572" s="14"/>
      <c r="L572" s="14"/>
      <c r="M572" s="14"/>
      <c r="N572" s="14"/>
    </row>
    <row r="573" spans="1:39" ht="18" customHeight="1" thickBot="1" x14ac:dyDescent="0.25">
      <c r="A573" s="6" t="s">
        <v>977</v>
      </c>
      <c r="B573" s="93" t="s">
        <v>978</v>
      </c>
      <c r="C573" s="93"/>
      <c r="D573" s="94"/>
      <c r="E573" s="94"/>
      <c r="F573" s="94"/>
      <c r="G573" s="94"/>
      <c r="H573" s="94"/>
      <c r="K573" s="14"/>
      <c r="L573" s="14"/>
      <c r="M573" s="14"/>
      <c r="N573" s="14"/>
    </row>
    <row r="574" spans="1:39" ht="26.25" thickTop="1" x14ac:dyDescent="0.2">
      <c r="A574" s="19" t="s">
        <v>0</v>
      </c>
      <c r="B574" s="20" t="s">
        <v>1</v>
      </c>
      <c r="C574" s="20" t="s">
        <v>1379</v>
      </c>
      <c r="D574" s="21" t="s">
        <v>1514</v>
      </c>
      <c r="E574" s="21" t="s">
        <v>1380</v>
      </c>
      <c r="F574" s="21" t="s">
        <v>2</v>
      </c>
      <c r="G574" s="21" t="s">
        <v>3</v>
      </c>
      <c r="H574" s="21" t="s">
        <v>1381</v>
      </c>
    </row>
    <row r="575" spans="1:39" s="3" customFormat="1" ht="39.75" customHeight="1" x14ac:dyDescent="0.2">
      <c r="A575" s="11" t="s">
        <v>979</v>
      </c>
      <c r="B575" s="12" t="s">
        <v>980</v>
      </c>
      <c r="C575" s="12"/>
      <c r="D575" s="13">
        <v>285000</v>
      </c>
      <c r="E575" s="13">
        <f>SUM(C575:D575)</f>
        <v>285000</v>
      </c>
      <c r="F575" s="13">
        <v>0</v>
      </c>
      <c r="G575" s="13">
        <v>0</v>
      </c>
      <c r="H575" s="13">
        <f t="shared" ref="H575:H606" si="47">SUM(E575:G575)</f>
        <v>285000</v>
      </c>
      <c r="I575" s="2"/>
      <c r="K575" s="14"/>
      <c r="L575" s="14"/>
      <c r="M575" s="14"/>
      <c r="N575" s="14"/>
    </row>
    <row r="576" spans="1:39" ht="28.5" customHeight="1" x14ac:dyDescent="0.2">
      <c r="A576" s="27">
        <v>1046248</v>
      </c>
      <c r="B576" s="27" t="s">
        <v>1413</v>
      </c>
      <c r="C576" s="24"/>
      <c r="D576" s="83">
        <v>-100000</v>
      </c>
      <c r="E576" s="24">
        <f t="shared" ref="E576:E636" si="48">SUM(C576:D576)</f>
        <v>-100000</v>
      </c>
      <c r="F576" s="24"/>
      <c r="G576" s="24"/>
      <c r="H576" s="13">
        <f t="shared" si="47"/>
        <v>-100000</v>
      </c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</row>
    <row r="577" spans="1:39" ht="28.5" customHeight="1" x14ac:dyDescent="0.2">
      <c r="A577" s="27">
        <v>1046261</v>
      </c>
      <c r="B577" s="27" t="s">
        <v>1414</v>
      </c>
      <c r="C577" s="24"/>
      <c r="D577" s="83">
        <v>-171396</v>
      </c>
      <c r="E577" s="24">
        <f t="shared" si="48"/>
        <v>-171396</v>
      </c>
      <c r="F577" s="24"/>
      <c r="G577" s="24"/>
      <c r="H577" s="13">
        <f t="shared" si="47"/>
        <v>-171396</v>
      </c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</row>
    <row r="578" spans="1:39" ht="28.5" customHeight="1" x14ac:dyDescent="0.2">
      <c r="A578" s="27">
        <v>1046996</v>
      </c>
      <c r="B578" s="27" t="s">
        <v>1415</v>
      </c>
      <c r="C578" s="24"/>
      <c r="D578" s="83">
        <v>-40</v>
      </c>
      <c r="E578" s="24">
        <f t="shared" si="48"/>
        <v>-40</v>
      </c>
      <c r="F578" s="24"/>
      <c r="G578" s="24"/>
      <c r="H578" s="13">
        <f t="shared" si="47"/>
        <v>-40</v>
      </c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</row>
    <row r="579" spans="1:39" ht="28.9" customHeight="1" x14ac:dyDescent="0.2">
      <c r="A579" s="30" t="s">
        <v>981</v>
      </c>
      <c r="B579" s="27" t="s">
        <v>982</v>
      </c>
      <c r="C579" s="27"/>
      <c r="D579" s="24">
        <v>-5811</v>
      </c>
      <c r="E579" s="24">
        <f t="shared" si="48"/>
        <v>-5811</v>
      </c>
      <c r="F579" s="24">
        <v>0</v>
      </c>
      <c r="G579" s="24">
        <v>0</v>
      </c>
      <c r="H579" s="13">
        <f t="shared" si="47"/>
        <v>-5811</v>
      </c>
      <c r="K579" s="14"/>
      <c r="L579" s="14"/>
      <c r="M579" s="14"/>
      <c r="N579" s="14"/>
    </row>
    <row r="580" spans="1:39" ht="28.5" customHeight="1" x14ac:dyDescent="0.2">
      <c r="A580" s="27">
        <v>1047285</v>
      </c>
      <c r="B580" s="27" t="s">
        <v>1416</v>
      </c>
      <c r="C580" s="24"/>
      <c r="D580" s="83">
        <v>-79080.329999999987</v>
      </c>
      <c r="E580" s="24">
        <f t="shared" si="48"/>
        <v>-79080.329999999987</v>
      </c>
      <c r="F580" s="24"/>
      <c r="G580" s="24"/>
      <c r="H580" s="13">
        <f t="shared" si="47"/>
        <v>-79080.329999999987</v>
      </c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</row>
    <row r="581" spans="1:39" ht="28.5" customHeight="1" x14ac:dyDescent="0.2">
      <c r="A581" s="27">
        <v>1047291</v>
      </c>
      <c r="B581" s="27" t="s">
        <v>1417</v>
      </c>
      <c r="C581" s="24"/>
      <c r="D581" s="83">
        <v>73964</v>
      </c>
      <c r="E581" s="24">
        <f t="shared" si="48"/>
        <v>73964</v>
      </c>
      <c r="F581" s="24"/>
      <c r="G581" s="24"/>
      <c r="H581" s="13">
        <f t="shared" si="47"/>
        <v>73964</v>
      </c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</row>
    <row r="582" spans="1:39" ht="28.5" customHeight="1" x14ac:dyDescent="0.2">
      <c r="A582" s="27">
        <v>1047295</v>
      </c>
      <c r="B582" s="27" t="s">
        <v>1418</v>
      </c>
      <c r="C582" s="24"/>
      <c r="D582" s="83">
        <v>42038.71</v>
      </c>
      <c r="E582" s="24">
        <f t="shared" si="48"/>
        <v>42038.71</v>
      </c>
      <c r="F582" s="24"/>
      <c r="G582" s="24"/>
      <c r="H582" s="13">
        <f t="shared" si="47"/>
        <v>42038.71</v>
      </c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</row>
    <row r="583" spans="1:39" ht="28.9" customHeight="1" x14ac:dyDescent="0.2">
      <c r="A583" s="30" t="s">
        <v>983</v>
      </c>
      <c r="B583" s="27" t="s">
        <v>984</v>
      </c>
      <c r="C583" s="27"/>
      <c r="D583" s="24">
        <v>-41862</v>
      </c>
      <c r="E583" s="24">
        <f t="shared" si="48"/>
        <v>-41862</v>
      </c>
      <c r="F583" s="24">
        <v>0</v>
      </c>
      <c r="G583" s="24">
        <v>0</v>
      </c>
      <c r="H583" s="13">
        <f t="shared" si="47"/>
        <v>-41862</v>
      </c>
      <c r="K583" s="14"/>
      <c r="L583" s="14"/>
      <c r="M583" s="14"/>
      <c r="N583" s="14"/>
    </row>
    <row r="584" spans="1:39" ht="28.5" customHeight="1" x14ac:dyDescent="0.2">
      <c r="A584" s="27">
        <v>1047298</v>
      </c>
      <c r="B584" s="27" t="s">
        <v>1419</v>
      </c>
      <c r="C584" s="24"/>
      <c r="D584" s="83">
        <v>-145152.74000000002</v>
      </c>
      <c r="E584" s="24">
        <f t="shared" si="48"/>
        <v>-145152.74000000002</v>
      </c>
      <c r="F584" s="24"/>
      <c r="G584" s="24"/>
      <c r="H584" s="13">
        <f t="shared" si="47"/>
        <v>-145152.74000000002</v>
      </c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</row>
    <row r="585" spans="1:39" ht="28.9" customHeight="1" x14ac:dyDescent="0.2">
      <c r="A585" s="30" t="s">
        <v>985</v>
      </c>
      <c r="B585" s="27" t="s">
        <v>986</v>
      </c>
      <c r="C585" s="27"/>
      <c r="D585" s="24">
        <v>-37253</v>
      </c>
      <c r="E585" s="24">
        <f t="shared" si="48"/>
        <v>-37253</v>
      </c>
      <c r="F585" s="24">
        <v>0</v>
      </c>
      <c r="G585" s="24">
        <v>0</v>
      </c>
      <c r="H585" s="13">
        <f t="shared" si="47"/>
        <v>-37253</v>
      </c>
      <c r="K585" s="14"/>
      <c r="L585" s="14"/>
      <c r="M585" s="14"/>
      <c r="N585" s="14"/>
    </row>
    <row r="586" spans="1:39" ht="28.9" customHeight="1" x14ac:dyDescent="0.2">
      <c r="A586" s="30" t="s">
        <v>987</v>
      </c>
      <c r="B586" s="27" t="s">
        <v>988</v>
      </c>
      <c r="C586" s="27"/>
      <c r="D586" s="24">
        <v>-3679</v>
      </c>
      <c r="E586" s="24">
        <f t="shared" si="48"/>
        <v>-3679</v>
      </c>
      <c r="F586" s="24">
        <v>0</v>
      </c>
      <c r="G586" s="24">
        <v>0</v>
      </c>
      <c r="H586" s="13">
        <f t="shared" si="47"/>
        <v>-3679</v>
      </c>
      <c r="K586" s="14"/>
      <c r="L586" s="14"/>
      <c r="M586" s="14"/>
      <c r="N586" s="14"/>
    </row>
    <row r="587" spans="1:39" ht="28.5" customHeight="1" x14ac:dyDescent="0.2">
      <c r="A587" s="27">
        <v>1111666</v>
      </c>
      <c r="B587" s="27" t="s">
        <v>1420</v>
      </c>
      <c r="C587" s="24"/>
      <c r="D587" s="83">
        <v>104</v>
      </c>
      <c r="E587" s="24">
        <f t="shared" si="48"/>
        <v>104</v>
      </c>
      <c r="F587" s="24"/>
      <c r="G587" s="24"/>
      <c r="H587" s="13">
        <f t="shared" si="47"/>
        <v>104</v>
      </c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</row>
    <row r="588" spans="1:39" ht="28.5" customHeight="1" x14ac:dyDescent="0.2">
      <c r="A588" s="27">
        <v>1111667</v>
      </c>
      <c r="B588" s="27" t="s">
        <v>1421</v>
      </c>
      <c r="C588" s="24"/>
      <c r="D588" s="83">
        <v>-59043.23</v>
      </c>
      <c r="E588" s="24">
        <f t="shared" si="48"/>
        <v>-59043.23</v>
      </c>
      <c r="F588" s="24"/>
      <c r="G588" s="24"/>
      <c r="H588" s="13">
        <f t="shared" si="47"/>
        <v>-59043.23</v>
      </c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</row>
    <row r="589" spans="1:39" ht="28.9" customHeight="1" x14ac:dyDescent="0.2">
      <c r="A589" s="30" t="s">
        <v>989</v>
      </c>
      <c r="B589" s="27" t="s">
        <v>990</v>
      </c>
      <c r="C589" s="27"/>
      <c r="D589" s="24">
        <v>-11147</v>
      </c>
      <c r="E589" s="24">
        <f t="shared" si="48"/>
        <v>-11147</v>
      </c>
      <c r="F589" s="24">
        <v>0</v>
      </c>
      <c r="G589" s="24">
        <v>0</v>
      </c>
      <c r="H589" s="13">
        <f t="shared" si="47"/>
        <v>-11147</v>
      </c>
      <c r="K589" s="14"/>
      <c r="L589" s="14"/>
      <c r="M589" s="14"/>
      <c r="N589" s="14"/>
    </row>
    <row r="590" spans="1:39" ht="28.9" customHeight="1" x14ac:dyDescent="0.2">
      <c r="A590" s="30" t="s">
        <v>991</v>
      </c>
      <c r="B590" s="27" t="s">
        <v>992</v>
      </c>
      <c r="C590" s="27"/>
      <c r="D590" s="24">
        <v>-10285</v>
      </c>
      <c r="E590" s="24">
        <f t="shared" si="48"/>
        <v>-10285</v>
      </c>
      <c r="F590" s="24">
        <v>0</v>
      </c>
      <c r="G590" s="24">
        <v>0</v>
      </c>
      <c r="H590" s="13">
        <f t="shared" si="47"/>
        <v>-10285</v>
      </c>
      <c r="K590" s="14"/>
      <c r="L590" s="14"/>
      <c r="M590" s="14"/>
      <c r="N590" s="14"/>
    </row>
    <row r="591" spans="1:39" ht="28.5" customHeight="1" x14ac:dyDescent="0.2">
      <c r="A591" s="27">
        <v>1111932</v>
      </c>
      <c r="B591" s="27" t="s">
        <v>1422</v>
      </c>
      <c r="C591" s="24"/>
      <c r="D591" s="83">
        <v>-72871</v>
      </c>
      <c r="E591" s="24">
        <f t="shared" si="48"/>
        <v>-72871</v>
      </c>
      <c r="F591" s="24"/>
      <c r="G591" s="24"/>
      <c r="H591" s="13">
        <f t="shared" si="47"/>
        <v>-72871</v>
      </c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</row>
    <row r="592" spans="1:39" ht="28.9" customHeight="1" x14ac:dyDescent="0.2">
      <c r="A592" s="30" t="s">
        <v>993</v>
      </c>
      <c r="B592" s="27" t="s">
        <v>994</v>
      </c>
      <c r="C592" s="27"/>
      <c r="D592" s="24">
        <v>-76942</v>
      </c>
      <c r="E592" s="24">
        <f t="shared" si="48"/>
        <v>-76942</v>
      </c>
      <c r="F592" s="24">
        <v>0</v>
      </c>
      <c r="G592" s="24">
        <v>0</v>
      </c>
      <c r="H592" s="13">
        <f t="shared" si="47"/>
        <v>-76942</v>
      </c>
      <c r="K592" s="14"/>
      <c r="L592" s="14"/>
      <c r="M592" s="14"/>
      <c r="N592" s="14"/>
    </row>
    <row r="593" spans="1:39" ht="28.5" customHeight="1" x14ac:dyDescent="0.2">
      <c r="A593" s="27">
        <v>1111941</v>
      </c>
      <c r="B593" s="27" t="s">
        <v>1423</v>
      </c>
      <c r="C593" s="24"/>
      <c r="D593" s="83">
        <v>-500000</v>
      </c>
      <c r="E593" s="24">
        <f t="shared" si="48"/>
        <v>-500000</v>
      </c>
      <c r="F593" s="24"/>
      <c r="G593" s="24"/>
      <c r="H593" s="13">
        <f t="shared" si="47"/>
        <v>-500000</v>
      </c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</row>
    <row r="594" spans="1:39" ht="28.9" customHeight="1" x14ac:dyDescent="0.2">
      <c r="A594" s="30" t="s">
        <v>995</v>
      </c>
      <c r="B594" s="27" t="s">
        <v>996</v>
      </c>
      <c r="C594" s="27"/>
      <c r="D594" s="24">
        <v>-260597</v>
      </c>
      <c r="E594" s="24">
        <f t="shared" si="48"/>
        <v>-260597</v>
      </c>
      <c r="F594" s="24">
        <v>0</v>
      </c>
      <c r="G594" s="24">
        <v>0</v>
      </c>
      <c r="H594" s="13">
        <f t="shared" si="47"/>
        <v>-260597</v>
      </c>
      <c r="K594" s="14"/>
      <c r="L594" s="14"/>
      <c r="M594" s="14"/>
      <c r="N594" s="14"/>
    </row>
    <row r="595" spans="1:39" ht="28.9" customHeight="1" x14ac:dyDescent="0.2">
      <c r="A595" s="30" t="s">
        <v>997</v>
      </c>
      <c r="B595" s="27" t="s">
        <v>998</v>
      </c>
      <c r="C595" s="27"/>
      <c r="D595" s="24">
        <v>920000</v>
      </c>
      <c r="E595" s="24">
        <f t="shared" si="48"/>
        <v>920000</v>
      </c>
      <c r="F595" s="24">
        <v>0</v>
      </c>
      <c r="G595" s="24">
        <v>0</v>
      </c>
      <c r="H595" s="13">
        <f t="shared" si="47"/>
        <v>920000</v>
      </c>
      <c r="K595" s="14"/>
      <c r="L595" s="14"/>
      <c r="M595" s="14"/>
      <c r="N595" s="14"/>
    </row>
    <row r="596" spans="1:39" ht="28.9" customHeight="1" x14ac:dyDescent="0.2">
      <c r="A596" s="30" t="s">
        <v>999</v>
      </c>
      <c r="B596" s="27" t="s">
        <v>1000</v>
      </c>
      <c r="C596" s="27"/>
      <c r="D596" s="24">
        <v>-118000</v>
      </c>
      <c r="E596" s="24">
        <f t="shared" si="48"/>
        <v>-118000</v>
      </c>
      <c r="F596" s="24">
        <v>0</v>
      </c>
      <c r="G596" s="24">
        <v>0</v>
      </c>
      <c r="H596" s="13">
        <f t="shared" si="47"/>
        <v>-118000</v>
      </c>
      <c r="K596" s="14"/>
      <c r="L596" s="14"/>
      <c r="M596" s="14"/>
      <c r="N596" s="14"/>
    </row>
    <row r="597" spans="1:39" ht="28.9" customHeight="1" x14ac:dyDescent="0.2">
      <c r="A597" s="30" t="s">
        <v>1001</v>
      </c>
      <c r="B597" s="27" t="s">
        <v>1002</v>
      </c>
      <c r="C597" s="27"/>
      <c r="D597" s="24">
        <v>-10819</v>
      </c>
      <c r="E597" s="24">
        <f t="shared" si="48"/>
        <v>-10819</v>
      </c>
      <c r="F597" s="24">
        <v>0</v>
      </c>
      <c r="G597" s="24">
        <v>0</v>
      </c>
      <c r="H597" s="13">
        <f t="shared" si="47"/>
        <v>-10819</v>
      </c>
      <c r="K597" s="14"/>
      <c r="L597" s="14"/>
      <c r="M597" s="14"/>
      <c r="N597" s="14"/>
    </row>
    <row r="598" spans="1:39" ht="28.9" customHeight="1" x14ac:dyDescent="0.2">
      <c r="A598" s="30" t="s">
        <v>1003</v>
      </c>
      <c r="B598" s="27" t="s">
        <v>1004</v>
      </c>
      <c r="C598" s="27"/>
      <c r="D598" s="24">
        <v>-5969</v>
      </c>
      <c r="E598" s="24">
        <f t="shared" si="48"/>
        <v>-5969</v>
      </c>
      <c r="F598" s="24">
        <v>0</v>
      </c>
      <c r="G598" s="24">
        <v>0</v>
      </c>
      <c r="H598" s="13">
        <f t="shared" si="47"/>
        <v>-5969</v>
      </c>
      <c r="K598" s="14"/>
      <c r="L598" s="14"/>
      <c r="M598" s="14"/>
      <c r="N598" s="14"/>
    </row>
    <row r="599" spans="1:39" ht="28.9" customHeight="1" x14ac:dyDescent="0.2">
      <c r="A599" s="30" t="s">
        <v>1005</v>
      </c>
      <c r="B599" s="27" t="s">
        <v>1006</v>
      </c>
      <c r="C599" s="27"/>
      <c r="D599" s="24">
        <v>-15552</v>
      </c>
      <c r="E599" s="24">
        <f t="shared" si="48"/>
        <v>-15552</v>
      </c>
      <c r="F599" s="24">
        <v>0</v>
      </c>
      <c r="G599" s="24">
        <v>0</v>
      </c>
      <c r="H599" s="13">
        <f t="shared" si="47"/>
        <v>-15552</v>
      </c>
      <c r="K599" s="14"/>
      <c r="L599" s="14"/>
      <c r="M599" s="14"/>
      <c r="N599" s="14"/>
    </row>
    <row r="600" spans="1:39" ht="28.5" customHeight="1" x14ac:dyDescent="0.2">
      <c r="A600" s="27">
        <v>1111965</v>
      </c>
      <c r="B600" s="27" t="s">
        <v>1424</v>
      </c>
      <c r="C600" s="24"/>
      <c r="D600" s="83">
        <v>-162202</v>
      </c>
      <c r="E600" s="24">
        <f t="shared" si="48"/>
        <v>-162202</v>
      </c>
      <c r="F600" s="24"/>
      <c r="G600" s="24"/>
      <c r="H600" s="13">
        <f t="shared" si="47"/>
        <v>-162202</v>
      </c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</row>
    <row r="601" spans="1:39" ht="28.9" customHeight="1" x14ac:dyDescent="0.2">
      <c r="A601" s="30" t="s">
        <v>1007</v>
      </c>
      <c r="B601" s="27" t="s">
        <v>1008</v>
      </c>
      <c r="C601" s="27"/>
      <c r="D601" s="24">
        <v>-104620</v>
      </c>
      <c r="E601" s="24">
        <f t="shared" si="48"/>
        <v>-104620</v>
      </c>
      <c r="F601" s="24">
        <v>0</v>
      </c>
      <c r="G601" s="24">
        <v>0</v>
      </c>
      <c r="H601" s="13">
        <f t="shared" si="47"/>
        <v>-104620</v>
      </c>
      <c r="K601" s="14"/>
      <c r="L601" s="14"/>
      <c r="M601" s="14"/>
      <c r="N601" s="14"/>
    </row>
    <row r="602" spans="1:39" ht="28.9" customHeight="1" x14ac:dyDescent="0.2">
      <c r="A602" s="30" t="s">
        <v>1009</v>
      </c>
      <c r="B602" s="27" t="s">
        <v>1010</v>
      </c>
      <c r="C602" s="27"/>
      <c r="D602" s="24">
        <v>-84690</v>
      </c>
      <c r="E602" s="24">
        <f t="shared" si="48"/>
        <v>-84690</v>
      </c>
      <c r="F602" s="24">
        <v>0</v>
      </c>
      <c r="G602" s="24">
        <v>0</v>
      </c>
      <c r="H602" s="13">
        <f t="shared" si="47"/>
        <v>-84690</v>
      </c>
      <c r="K602" s="14"/>
      <c r="L602" s="14"/>
      <c r="M602" s="14"/>
      <c r="N602" s="14"/>
    </row>
    <row r="603" spans="1:39" ht="28.9" customHeight="1" x14ac:dyDescent="0.2">
      <c r="A603" s="30" t="s">
        <v>1011</v>
      </c>
      <c r="B603" s="27" t="s">
        <v>1012</v>
      </c>
      <c r="C603" s="27"/>
      <c r="D603" s="24">
        <v>-218733</v>
      </c>
      <c r="E603" s="24">
        <f t="shared" si="48"/>
        <v>-218733</v>
      </c>
      <c r="F603" s="24">
        <v>0</v>
      </c>
      <c r="G603" s="24">
        <v>0</v>
      </c>
      <c r="H603" s="13">
        <f t="shared" si="47"/>
        <v>-218733</v>
      </c>
      <c r="K603" s="14"/>
      <c r="L603" s="14"/>
      <c r="M603" s="14"/>
      <c r="N603" s="14"/>
    </row>
    <row r="604" spans="1:39" ht="28.9" customHeight="1" x14ac:dyDescent="0.2">
      <c r="A604" s="30" t="s">
        <v>1013</v>
      </c>
      <c r="B604" s="27" t="s">
        <v>1014</v>
      </c>
      <c r="C604" s="27"/>
      <c r="D604" s="24">
        <v>-206872</v>
      </c>
      <c r="E604" s="24">
        <f t="shared" si="48"/>
        <v>-206872</v>
      </c>
      <c r="F604" s="24">
        <v>0</v>
      </c>
      <c r="G604" s="24">
        <v>0</v>
      </c>
      <c r="H604" s="13">
        <f t="shared" si="47"/>
        <v>-206872</v>
      </c>
      <c r="K604" s="14"/>
      <c r="L604" s="14"/>
      <c r="M604" s="14"/>
      <c r="N604" s="14"/>
    </row>
    <row r="605" spans="1:39" ht="28.5" customHeight="1" x14ac:dyDescent="0.2">
      <c r="A605" s="27">
        <v>1116895</v>
      </c>
      <c r="B605" s="27" t="s">
        <v>1425</v>
      </c>
      <c r="C605" s="24"/>
      <c r="D605" s="83">
        <v>-236533</v>
      </c>
      <c r="E605" s="24">
        <f t="shared" si="48"/>
        <v>-236533</v>
      </c>
      <c r="F605" s="24"/>
      <c r="G605" s="24"/>
      <c r="H605" s="13">
        <f t="shared" si="47"/>
        <v>-236533</v>
      </c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</row>
    <row r="606" spans="1:39" ht="28.5" customHeight="1" x14ac:dyDescent="0.2">
      <c r="A606" s="27">
        <v>1116897</v>
      </c>
      <c r="B606" s="27" t="s">
        <v>1426</v>
      </c>
      <c r="C606" s="24"/>
      <c r="D606" s="83">
        <v>-53196.989999999991</v>
      </c>
      <c r="E606" s="24">
        <f t="shared" si="48"/>
        <v>-53196.989999999991</v>
      </c>
      <c r="F606" s="24"/>
      <c r="G606" s="24"/>
      <c r="H606" s="13">
        <f t="shared" si="47"/>
        <v>-53196.989999999991</v>
      </c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</row>
    <row r="607" spans="1:39" ht="28.9" customHeight="1" x14ac:dyDescent="0.2">
      <c r="A607" s="30" t="s">
        <v>1015</v>
      </c>
      <c r="B607" s="27" t="s">
        <v>1016</v>
      </c>
      <c r="C607" s="27"/>
      <c r="D607" s="24">
        <v>-147</v>
      </c>
      <c r="E607" s="24">
        <f t="shared" si="48"/>
        <v>-147</v>
      </c>
      <c r="F607" s="24">
        <v>0</v>
      </c>
      <c r="G607" s="24">
        <v>0</v>
      </c>
      <c r="H607" s="13">
        <f t="shared" ref="H607:H636" si="49">SUM(E607:G607)</f>
        <v>-147</v>
      </c>
      <c r="K607" s="14"/>
      <c r="L607" s="14"/>
      <c r="M607" s="14"/>
      <c r="N607" s="14"/>
    </row>
    <row r="608" spans="1:39" ht="28.5" customHeight="1" x14ac:dyDescent="0.2">
      <c r="A608" s="27">
        <v>1117281</v>
      </c>
      <c r="B608" s="27" t="s">
        <v>1427</v>
      </c>
      <c r="C608" s="24"/>
      <c r="D608" s="83">
        <v>-156448.21</v>
      </c>
      <c r="E608" s="24">
        <f t="shared" si="48"/>
        <v>-156448.21</v>
      </c>
      <c r="F608" s="24"/>
      <c r="G608" s="24"/>
      <c r="H608" s="13">
        <f t="shared" si="49"/>
        <v>-156448.21</v>
      </c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</row>
    <row r="609" spans="1:39" ht="28.5" customHeight="1" x14ac:dyDescent="0.2">
      <c r="A609" s="27">
        <v>1117788</v>
      </c>
      <c r="B609" s="27" t="s">
        <v>1428</v>
      </c>
      <c r="C609" s="24"/>
      <c r="D609" s="83">
        <v>-146403</v>
      </c>
      <c r="E609" s="24">
        <f t="shared" si="48"/>
        <v>-146403</v>
      </c>
      <c r="F609" s="24"/>
      <c r="G609" s="24"/>
      <c r="H609" s="13">
        <f t="shared" si="49"/>
        <v>-146403</v>
      </c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</row>
    <row r="610" spans="1:39" ht="28.9" customHeight="1" x14ac:dyDescent="0.2">
      <c r="A610" s="30" t="s">
        <v>1017</v>
      </c>
      <c r="B610" s="27" t="s">
        <v>1018</v>
      </c>
      <c r="C610" s="27"/>
      <c r="D610" s="24">
        <v>-25000</v>
      </c>
      <c r="E610" s="24">
        <f t="shared" si="48"/>
        <v>-25000</v>
      </c>
      <c r="F610" s="24">
        <v>0</v>
      </c>
      <c r="G610" s="24">
        <v>0</v>
      </c>
      <c r="H610" s="13">
        <f t="shared" si="49"/>
        <v>-25000</v>
      </c>
      <c r="K610" s="14"/>
      <c r="L610" s="14"/>
      <c r="M610" s="14"/>
      <c r="N610" s="14"/>
    </row>
    <row r="611" spans="1:39" ht="28.5" customHeight="1" x14ac:dyDescent="0.2">
      <c r="A611" s="27">
        <v>1118627</v>
      </c>
      <c r="B611" s="27" t="s">
        <v>1429</v>
      </c>
      <c r="C611" s="24"/>
      <c r="D611" s="83">
        <v>-444.44999999999709</v>
      </c>
      <c r="E611" s="24">
        <f t="shared" si="48"/>
        <v>-444.44999999999709</v>
      </c>
      <c r="F611" s="24"/>
      <c r="G611" s="24"/>
      <c r="H611" s="13">
        <f t="shared" si="49"/>
        <v>-444.44999999999709</v>
      </c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</row>
    <row r="612" spans="1:39" ht="28.9" customHeight="1" x14ac:dyDescent="0.2">
      <c r="A612" s="30" t="s">
        <v>1019</v>
      </c>
      <c r="B612" s="27" t="s">
        <v>1020</v>
      </c>
      <c r="C612" s="27"/>
      <c r="D612" s="24">
        <v>-2187386</v>
      </c>
      <c r="E612" s="24">
        <f t="shared" si="48"/>
        <v>-2187386</v>
      </c>
      <c r="F612" s="24">
        <v>0</v>
      </c>
      <c r="G612" s="24">
        <v>0</v>
      </c>
      <c r="H612" s="13">
        <f t="shared" si="49"/>
        <v>-2187386</v>
      </c>
      <c r="K612" s="14"/>
      <c r="L612" s="14"/>
      <c r="M612" s="14"/>
      <c r="N612" s="14"/>
    </row>
    <row r="613" spans="1:39" ht="28.9" customHeight="1" x14ac:dyDescent="0.2">
      <c r="A613" s="30" t="s">
        <v>1021</v>
      </c>
      <c r="B613" s="27" t="s">
        <v>1022</v>
      </c>
      <c r="C613" s="27"/>
      <c r="D613" s="24">
        <v>-69125</v>
      </c>
      <c r="E613" s="24">
        <f t="shared" si="48"/>
        <v>-69125</v>
      </c>
      <c r="F613" s="24">
        <v>0</v>
      </c>
      <c r="G613" s="24">
        <v>0</v>
      </c>
      <c r="H613" s="13">
        <f t="shared" si="49"/>
        <v>-69125</v>
      </c>
      <c r="K613" s="14"/>
      <c r="L613" s="14"/>
      <c r="M613" s="14"/>
      <c r="N613" s="14"/>
    </row>
    <row r="614" spans="1:39" ht="28.5" customHeight="1" x14ac:dyDescent="0.2">
      <c r="A614" s="27" t="s">
        <v>1430</v>
      </c>
      <c r="B614" s="27" t="s">
        <v>1431</v>
      </c>
      <c r="C614" s="24"/>
      <c r="D614" s="83">
        <v>114350</v>
      </c>
      <c r="E614" s="24">
        <f t="shared" si="48"/>
        <v>114350</v>
      </c>
      <c r="F614" s="24"/>
      <c r="G614" s="24"/>
      <c r="H614" s="13">
        <f t="shared" si="49"/>
        <v>114350</v>
      </c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</row>
    <row r="615" spans="1:39" ht="28.9" customHeight="1" x14ac:dyDescent="0.2">
      <c r="A615" s="30" t="s">
        <v>1023</v>
      </c>
      <c r="B615" s="27" t="s">
        <v>1024</v>
      </c>
      <c r="C615" s="27"/>
      <c r="D615" s="24">
        <v>-8545</v>
      </c>
      <c r="E615" s="24">
        <f t="shared" si="48"/>
        <v>-8545</v>
      </c>
      <c r="F615" s="24">
        <v>0</v>
      </c>
      <c r="G615" s="24">
        <v>0</v>
      </c>
      <c r="H615" s="13">
        <f t="shared" si="49"/>
        <v>-8545</v>
      </c>
      <c r="K615" s="14"/>
      <c r="L615" s="14"/>
      <c r="M615" s="14"/>
      <c r="N615" s="14"/>
    </row>
    <row r="616" spans="1:39" ht="28.9" customHeight="1" x14ac:dyDescent="0.2">
      <c r="A616" s="30" t="s">
        <v>1025</v>
      </c>
      <c r="B616" s="27" t="s">
        <v>1026</v>
      </c>
      <c r="C616" s="27"/>
      <c r="D616" s="24">
        <v>-5000</v>
      </c>
      <c r="E616" s="24">
        <f t="shared" si="48"/>
        <v>-5000</v>
      </c>
      <c r="F616" s="24">
        <v>0</v>
      </c>
      <c r="G616" s="24">
        <v>0</v>
      </c>
      <c r="H616" s="13">
        <f t="shared" si="49"/>
        <v>-5000</v>
      </c>
      <c r="K616" s="14"/>
      <c r="L616" s="14"/>
      <c r="M616" s="14"/>
      <c r="N616" s="14"/>
    </row>
    <row r="617" spans="1:39" ht="28.5" customHeight="1" x14ac:dyDescent="0.2">
      <c r="A617" s="27" t="s">
        <v>1432</v>
      </c>
      <c r="B617" s="27" t="s">
        <v>1433</v>
      </c>
      <c r="C617" s="24"/>
      <c r="D617" s="83">
        <v>521088</v>
      </c>
      <c r="E617" s="24">
        <f t="shared" si="48"/>
        <v>521088</v>
      </c>
      <c r="F617" s="24"/>
      <c r="G617" s="24"/>
      <c r="H617" s="13">
        <f t="shared" si="49"/>
        <v>521088</v>
      </c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</row>
    <row r="618" spans="1:39" ht="28.5" customHeight="1" x14ac:dyDescent="0.2">
      <c r="A618" s="27">
        <v>1121610</v>
      </c>
      <c r="B618" s="27" t="s">
        <v>1434</v>
      </c>
      <c r="C618" s="24"/>
      <c r="D618" s="83">
        <v>-20</v>
      </c>
      <c r="E618" s="24">
        <f t="shared" si="48"/>
        <v>-20</v>
      </c>
      <c r="F618" s="24"/>
      <c r="G618" s="24"/>
      <c r="H618" s="13">
        <f t="shared" si="49"/>
        <v>-20</v>
      </c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</row>
    <row r="619" spans="1:39" ht="28.5" customHeight="1" x14ac:dyDescent="0.2">
      <c r="A619" s="27">
        <v>1122190</v>
      </c>
      <c r="B619" s="27" t="s">
        <v>1435</v>
      </c>
      <c r="C619" s="24"/>
      <c r="D619" s="83">
        <v>-56013.56</v>
      </c>
      <c r="E619" s="24">
        <f t="shared" si="48"/>
        <v>-56013.56</v>
      </c>
      <c r="F619" s="24"/>
      <c r="G619" s="24"/>
      <c r="H619" s="13">
        <f t="shared" si="49"/>
        <v>-56013.56</v>
      </c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</row>
    <row r="620" spans="1:39" ht="28.5" customHeight="1" x14ac:dyDescent="0.2">
      <c r="A620" s="27">
        <v>1122830</v>
      </c>
      <c r="B620" s="27" t="s">
        <v>1436</v>
      </c>
      <c r="C620" s="24"/>
      <c r="D620" s="83">
        <v>-1818700</v>
      </c>
      <c r="E620" s="24">
        <f t="shared" si="48"/>
        <v>-1818700</v>
      </c>
      <c r="F620" s="24"/>
      <c r="G620" s="24"/>
      <c r="H620" s="13">
        <f t="shared" si="49"/>
        <v>-1818700</v>
      </c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</row>
    <row r="621" spans="1:39" ht="28.5" customHeight="1" x14ac:dyDescent="0.2">
      <c r="A621" s="27">
        <v>1122183</v>
      </c>
      <c r="B621" s="27" t="s">
        <v>1437</v>
      </c>
      <c r="C621" s="24"/>
      <c r="D621" s="83">
        <v>-323100</v>
      </c>
      <c r="E621" s="24">
        <f t="shared" si="48"/>
        <v>-323100</v>
      </c>
      <c r="F621" s="24"/>
      <c r="G621" s="24"/>
      <c r="H621" s="13">
        <f t="shared" si="49"/>
        <v>-323100</v>
      </c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</row>
    <row r="622" spans="1:39" ht="28.9" customHeight="1" x14ac:dyDescent="0.2">
      <c r="A622" s="30" t="s">
        <v>1027</v>
      </c>
      <c r="B622" s="27" t="s">
        <v>1028</v>
      </c>
      <c r="C622" s="27"/>
      <c r="D622" s="24">
        <v>134463</v>
      </c>
      <c r="E622" s="24">
        <f t="shared" si="48"/>
        <v>134463</v>
      </c>
      <c r="F622" s="24">
        <v>0</v>
      </c>
      <c r="G622" s="24">
        <v>0</v>
      </c>
      <c r="H622" s="13">
        <f t="shared" si="49"/>
        <v>134463</v>
      </c>
      <c r="K622" s="14"/>
      <c r="L622" s="14"/>
      <c r="M622" s="14"/>
      <c r="N622" s="14"/>
    </row>
    <row r="623" spans="1:39" s="3" customFormat="1" ht="38.25" x14ac:dyDescent="0.2">
      <c r="A623" s="30" t="s">
        <v>1029</v>
      </c>
      <c r="B623" s="27" t="s">
        <v>1030</v>
      </c>
      <c r="C623" s="27"/>
      <c r="D623" s="24">
        <v>3960829</v>
      </c>
      <c r="E623" s="24">
        <f t="shared" si="48"/>
        <v>3960829</v>
      </c>
      <c r="F623" s="24">
        <f>1974086-1974086</f>
        <v>0</v>
      </c>
      <c r="G623" s="24">
        <v>0</v>
      </c>
      <c r="H623" s="13">
        <f t="shared" si="49"/>
        <v>3960829</v>
      </c>
      <c r="I623" s="2"/>
      <c r="K623" s="14"/>
      <c r="L623" s="14"/>
      <c r="M623" s="14"/>
      <c r="N623" s="14"/>
    </row>
    <row r="624" spans="1:39" ht="28.9" customHeight="1" x14ac:dyDescent="0.2">
      <c r="A624" s="30" t="s">
        <v>1031</v>
      </c>
      <c r="B624" s="27" t="s">
        <v>1032</v>
      </c>
      <c r="C624" s="27"/>
      <c r="D624" s="24">
        <v>7660242</v>
      </c>
      <c r="E624" s="24">
        <f t="shared" si="48"/>
        <v>7660242</v>
      </c>
      <c r="F624" s="24">
        <v>0</v>
      </c>
      <c r="G624" s="24">
        <v>0</v>
      </c>
      <c r="H624" s="13">
        <f t="shared" si="49"/>
        <v>7660242</v>
      </c>
      <c r="K624" s="14"/>
      <c r="L624" s="14"/>
      <c r="M624" s="14"/>
      <c r="N624" s="14"/>
    </row>
    <row r="625" spans="1:39" ht="38.25" x14ac:dyDescent="0.2">
      <c r="A625" s="30" t="s">
        <v>1033</v>
      </c>
      <c r="B625" s="27" t="s">
        <v>1034</v>
      </c>
      <c r="C625" s="27"/>
      <c r="D625" s="24">
        <v>401921</v>
      </c>
      <c r="E625" s="24">
        <f t="shared" si="48"/>
        <v>401921</v>
      </c>
      <c r="F625" s="24">
        <v>0</v>
      </c>
      <c r="G625" s="24">
        <v>0</v>
      </c>
      <c r="H625" s="13">
        <f t="shared" si="49"/>
        <v>401921</v>
      </c>
      <c r="K625" s="14"/>
      <c r="L625" s="14"/>
      <c r="M625" s="14"/>
      <c r="N625" s="14"/>
    </row>
    <row r="626" spans="1:39" ht="38.25" x14ac:dyDescent="0.2">
      <c r="A626" s="30" t="s">
        <v>1035</v>
      </c>
      <c r="B626" s="27" t="s">
        <v>1036</v>
      </c>
      <c r="C626" s="27"/>
      <c r="D626" s="24">
        <v>740871</v>
      </c>
      <c r="E626" s="24">
        <f t="shared" si="48"/>
        <v>740871</v>
      </c>
      <c r="F626" s="24">
        <v>0</v>
      </c>
      <c r="G626" s="24">
        <v>0</v>
      </c>
      <c r="H626" s="13">
        <f t="shared" si="49"/>
        <v>740871</v>
      </c>
      <c r="K626" s="14"/>
      <c r="L626" s="14"/>
      <c r="M626" s="14"/>
      <c r="N626" s="14"/>
    </row>
    <row r="627" spans="1:39" ht="38.25" x14ac:dyDescent="0.2">
      <c r="A627" s="30" t="s">
        <v>1037</v>
      </c>
      <c r="B627" s="27" t="s">
        <v>1038</v>
      </c>
      <c r="C627" s="27"/>
      <c r="D627" s="24">
        <v>2735261</v>
      </c>
      <c r="E627" s="24">
        <f t="shared" si="48"/>
        <v>2735261</v>
      </c>
      <c r="F627" s="24">
        <v>0</v>
      </c>
      <c r="G627" s="24">
        <v>0</v>
      </c>
      <c r="H627" s="13">
        <f t="shared" si="49"/>
        <v>2735261</v>
      </c>
      <c r="K627" s="14"/>
      <c r="L627" s="14"/>
      <c r="M627" s="14"/>
      <c r="N627" s="14"/>
    </row>
    <row r="628" spans="1:39" ht="28.9" customHeight="1" x14ac:dyDescent="0.2">
      <c r="A628" s="30" t="s">
        <v>1039</v>
      </c>
      <c r="B628" s="27" t="s">
        <v>1040</v>
      </c>
      <c r="C628" s="27"/>
      <c r="D628" s="24">
        <v>403460</v>
      </c>
      <c r="E628" s="24">
        <f t="shared" si="48"/>
        <v>403460</v>
      </c>
      <c r="F628" s="24">
        <v>0</v>
      </c>
      <c r="G628" s="24">
        <v>0</v>
      </c>
      <c r="H628" s="13">
        <f t="shared" si="49"/>
        <v>403460</v>
      </c>
      <c r="K628" s="14"/>
      <c r="L628" s="14"/>
      <c r="M628" s="14"/>
      <c r="N628" s="14"/>
    </row>
    <row r="629" spans="1:39" s="3" customFormat="1" ht="28.9" customHeight="1" x14ac:dyDescent="0.2">
      <c r="A629" s="30">
        <v>1124180</v>
      </c>
      <c r="B629" s="27" t="s">
        <v>1041</v>
      </c>
      <c r="C629" s="27"/>
      <c r="D629" s="24">
        <v>0</v>
      </c>
      <c r="E629" s="24">
        <f t="shared" si="48"/>
        <v>0</v>
      </c>
      <c r="F629" s="24">
        <v>0</v>
      </c>
      <c r="G629" s="24">
        <v>0</v>
      </c>
      <c r="H629" s="13">
        <f t="shared" si="49"/>
        <v>0</v>
      </c>
      <c r="I629" s="2"/>
      <c r="K629" s="14"/>
      <c r="L629" s="14"/>
      <c r="M629" s="14"/>
      <c r="N629" s="14"/>
    </row>
    <row r="630" spans="1:39" ht="28.9" customHeight="1" x14ac:dyDescent="0.2">
      <c r="A630" s="30" t="s">
        <v>1042</v>
      </c>
      <c r="B630" s="27" t="s">
        <v>1043</v>
      </c>
      <c r="C630" s="27"/>
      <c r="D630" s="24">
        <v>1993238</v>
      </c>
      <c r="E630" s="24">
        <f t="shared" si="48"/>
        <v>1993238</v>
      </c>
      <c r="F630" s="24">
        <v>0</v>
      </c>
      <c r="G630" s="24">
        <v>0</v>
      </c>
      <c r="H630" s="13">
        <f t="shared" si="49"/>
        <v>1993238</v>
      </c>
      <c r="K630" s="14"/>
      <c r="L630" s="14"/>
      <c r="M630" s="14"/>
      <c r="N630" s="14"/>
    </row>
    <row r="631" spans="1:39" ht="28.9" customHeight="1" x14ac:dyDescent="0.2">
      <c r="A631" s="30" t="s">
        <v>1044</v>
      </c>
      <c r="B631" s="27" t="s">
        <v>1045</v>
      </c>
      <c r="C631" s="27"/>
      <c r="D631" s="24">
        <v>484753</v>
      </c>
      <c r="E631" s="24">
        <f t="shared" si="48"/>
        <v>484753</v>
      </c>
      <c r="F631" s="24">
        <v>0</v>
      </c>
      <c r="G631" s="24">
        <v>0</v>
      </c>
      <c r="H631" s="13">
        <f t="shared" si="49"/>
        <v>484753</v>
      </c>
      <c r="K631" s="14"/>
      <c r="L631" s="14"/>
      <c r="M631" s="14"/>
      <c r="N631" s="14"/>
    </row>
    <row r="632" spans="1:39" ht="28.5" customHeight="1" x14ac:dyDescent="0.2">
      <c r="A632" s="27">
        <v>1126533</v>
      </c>
      <c r="B632" s="27" t="s">
        <v>1438</v>
      </c>
      <c r="C632" s="24"/>
      <c r="D632" s="83">
        <v>-90000</v>
      </c>
      <c r="E632" s="24">
        <f t="shared" si="48"/>
        <v>-90000</v>
      </c>
      <c r="F632" s="24"/>
      <c r="G632" s="24"/>
      <c r="H632" s="13">
        <f t="shared" si="49"/>
        <v>-90000</v>
      </c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</row>
    <row r="633" spans="1:39" ht="28.5" customHeight="1" x14ac:dyDescent="0.2">
      <c r="A633" s="27">
        <v>1126543</v>
      </c>
      <c r="B633" s="27" t="s">
        <v>1439</v>
      </c>
      <c r="C633" s="24"/>
      <c r="D633" s="83">
        <v>982633</v>
      </c>
      <c r="E633" s="24">
        <f t="shared" si="48"/>
        <v>982633</v>
      </c>
      <c r="F633" s="24"/>
      <c r="G633" s="24"/>
      <c r="H633" s="13">
        <f t="shared" si="49"/>
        <v>982633</v>
      </c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</row>
    <row r="634" spans="1:39" ht="28.5" customHeight="1" x14ac:dyDescent="0.2">
      <c r="A634" s="27">
        <v>1126544</v>
      </c>
      <c r="B634" s="27" t="s">
        <v>1440</v>
      </c>
      <c r="C634" s="24"/>
      <c r="D634" s="83">
        <v>5519433</v>
      </c>
      <c r="E634" s="24">
        <f t="shared" si="48"/>
        <v>5519433</v>
      </c>
      <c r="F634" s="24"/>
      <c r="G634" s="24"/>
      <c r="H634" s="13">
        <f t="shared" si="49"/>
        <v>5519433</v>
      </c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</row>
    <row r="635" spans="1:39" ht="28.5" customHeight="1" x14ac:dyDescent="0.2">
      <c r="A635" s="27">
        <v>1126545</v>
      </c>
      <c r="B635" s="27" t="s">
        <v>1441</v>
      </c>
      <c r="C635" s="24"/>
      <c r="D635" s="83">
        <v>1180542</v>
      </c>
      <c r="E635" s="24">
        <f t="shared" si="48"/>
        <v>1180542</v>
      </c>
      <c r="F635" s="24"/>
      <c r="G635" s="24"/>
      <c r="H635" s="13">
        <f t="shared" si="49"/>
        <v>1180542</v>
      </c>
      <c r="J635"/>
      <c r="K635" s="53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</row>
    <row r="636" spans="1:39" ht="28.5" customHeight="1" x14ac:dyDescent="0.2">
      <c r="A636" s="27">
        <v>1126546</v>
      </c>
      <c r="B636" s="27" t="s">
        <v>1442</v>
      </c>
      <c r="C636" s="24"/>
      <c r="D636" s="83">
        <v>176671</v>
      </c>
      <c r="E636" s="24">
        <f t="shared" si="48"/>
        <v>176671</v>
      </c>
      <c r="F636" s="24"/>
      <c r="G636" s="24"/>
      <c r="H636" s="13">
        <f t="shared" si="49"/>
        <v>176671</v>
      </c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</row>
    <row r="637" spans="1:39" ht="18" customHeight="1" x14ac:dyDescent="0.2">
      <c r="A637" s="95" t="s">
        <v>1046</v>
      </c>
      <c r="B637" s="96"/>
      <c r="C637" s="40">
        <f t="shared" ref="C637:H637" si="50">SUM(C575:C636)</f>
        <v>0</v>
      </c>
      <c r="D637" s="15">
        <f t="shared" si="50"/>
        <v>20652183.199999999</v>
      </c>
      <c r="E637" s="15">
        <f t="shared" si="50"/>
        <v>20652183.199999999</v>
      </c>
      <c r="F637" s="15">
        <f t="shared" si="50"/>
        <v>0</v>
      </c>
      <c r="G637" s="15">
        <f t="shared" si="50"/>
        <v>0</v>
      </c>
      <c r="H637" s="15">
        <f t="shared" si="50"/>
        <v>20652183.199999999</v>
      </c>
      <c r="K637" s="14"/>
      <c r="L637" s="14"/>
      <c r="M637" s="14"/>
      <c r="N637" s="14"/>
    </row>
    <row r="638" spans="1:39" ht="18" customHeight="1" x14ac:dyDescent="0.2">
      <c r="A638" s="97"/>
      <c r="B638" s="98"/>
      <c r="C638" s="98"/>
      <c r="D638" s="98"/>
      <c r="E638" s="98"/>
      <c r="F638" s="98"/>
      <c r="G638" s="98"/>
      <c r="H638" s="98"/>
      <c r="K638" s="14"/>
      <c r="L638" s="14"/>
      <c r="M638" s="14"/>
      <c r="N638" s="14"/>
    </row>
    <row r="639" spans="1:39" ht="18" customHeight="1" thickBot="1" x14ac:dyDescent="0.25">
      <c r="A639" s="6" t="s">
        <v>1047</v>
      </c>
      <c r="B639" s="93" t="s">
        <v>1048</v>
      </c>
      <c r="C639" s="93"/>
      <c r="D639" s="94"/>
      <c r="E639" s="94"/>
      <c r="F639" s="94"/>
      <c r="G639" s="94"/>
      <c r="H639" s="94"/>
      <c r="K639" s="14"/>
      <c r="L639" s="14"/>
      <c r="M639" s="14"/>
      <c r="N639" s="14"/>
    </row>
    <row r="640" spans="1:39" ht="26.25" thickTop="1" x14ac:dyDescent="0.2">
      <c r="A640" s="19" t="s">
        <v>0</v>
      </c>
      <c r="B640" s="20" t="s">
        <v>1</v>
      </c>
      <c r="C640" s="20" t="s">
        <v>1379</v>
      </c>
      <c r="D640" s="21" t="s">
        <v>1514</v>
      </c>
      <c r="E640" s="21" t="s">
        <v>1380</v>
      </c>
      <c r="F640" s="21" t="s">
        <v>2</v>
      </c>
      <c r="G640" s="21" t="s">
        <v>3</v>
      </c>
      <c r="H640" s="21" t="s">
        <v>1381</v>
      </c>
    </row>
    <row r="641" spans="1:39" ht="28.9" customHeight="1" x14ac:dyDescent="0.2">
      <c r="A641" s="30" t="s">
        <v>1049</v>
      </c>
      <c r="B641" s="27" t="s">
        <v>1050</v>
      </c>
      <c r="C641" s="13"/>
      <c r="D641" s="24">
        <v>-147388</v>
      </c>
      <c r="E641" s="24">
        <f>SUM(C641:D641)</f>
        <v>-147388</v>
      </c>
      <c r="F641" s="24">
        <v>0</v>
      </c>
      <c r="G641" s="24">
        <v>0</v>
      </c>
      <c r="H641" s="24">
        <f t="shared" ref="H641:H648" si="51">SUM(E641:G641)</f>
        <v>-147388</v>
      </c>
      <c r="K641" s="14"/>
      <c r="L641" s="14"/>
      <c r="M641" s="14"/>
      <c r="N641" s="14"/>
    </row>
    <row r="642" spans="1:39" ht="28.9" customHeight="1" x14ac:dyDescent="0.2">
      <c r="A642" s="30" t="s">
        <v>1051</v>
      </c>
      <c r="B642" s="27" t="s">
        <v>1052</v>
      </c>
      <c r="C642" s="27"/>
      <c r="D642" s="24">
        <v>1175595</v>
      </c>
      <c r="E642" s="24">
        <f t="shared" ref="E642:E648" si="52">SUM(C642:D642)</f>
        <v>1175595</v>
      </c>
      <c r="F642" s="24">
        <v>0</v>
      </c>
      <c r="G642" s="24">
        <v>0</v>
      </c>
      <c r="H642" s="24">
        <f t="shared" si="51"/>
        <v>1175595</v>
      </c>
      <c r="K642" s="14"/>
      <c r="L642" s="14"/>
      <c r="M642" s="14"/>
      <c r="N642" s="14"/>
    </row>
    <row r="643" spans="1:39" ht="28.9" customHeight="1" x14ac:dyDescent="0.2">
      <c r="A643" s="30" t="s">
        <v>1053</v>
      </c>
      <c r="B643" s="27" t="s">
        <v>1054</v>
      </c>
      <c r="C643" s="27"/>
      <c r="D643" s="24">
        <v>1000000</v>
      </c>
      <c r="E643" s="24">
        <f t="shared" si="52"/>
        <v>1000000</v>
      </c>
      <c r="F643" s="24">
        <v>0</v>
      </c>
      <c r="G643" s="24">
        <v>0</v>
      </c>
      <c r="H643" s="24">
        <f t="shared" si="51"/>
        <v>1000000</v>
      </c>
      <c r="K643" s="14"/>
      <c r="L643" s="14"/>
      <c r="M643" s="14"/>
      <c r="N643" s="14"/>
    </row>
    <row r="644" spans="1:39" ht="28.5" customHeight="1" x14ac:dyDescent="0.2">
      <c r="A644" s="27">
        <v>1111938</v>
      </c>
      <c r="B644" s="27" t="s">
        <v>1443</v>
      </c>
      <c r="C644" s="24"/>
      <c r="D644" s="83">
        <v>500000</v>
      </c>
      <c r="E644" s="24">
        <f t="shared" si="52"/>
        <v>500000</v>
      </c>
      <c r="F644" s="24"/>
      <c r="G644" s="24"/>
      <c r="H644" s="24">
        <f t="shared" si="51"/>
        <v>500000</v>
      </c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</row>
    <row r="645" spans="1:39" ht="28.5" customHeight="1" x14ac:dyDescent="0.2">
      <c r="A645" s="27">
        <v>1113997</v>
      </c>
      <c r="B645" s="27" t="s">
        <v>1444</v>
      </c>
      <c r="C645" s="24"/>
      <c r="D645" s="83">
        <v>1826027</v>
      </c>
      <c r="E645" s="24">
        <f t="shared" si="52"/>
        <v>1826027</v>
      </c>
      <c r="F645" s="24"/>
      <c r="G645" s="24"/>
      <c r="H645" s="24">
        <f t="shared" si="51"/>
        <v>1826027</v>
      </c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</row>
    <row r="646" spans="1:39" ht="28.9" customHeight="1" x14ac:dyDescent="0.2">
      <c r="A646" s="8" t="s">
        <v>1055</v>
      </c>
      <c r="B646" s="9" t="s">
        <v>1056</v>
      </c>
      <c r="C646" s="9"/>
      <c r="D646" s="10">
        <v>1329265</v>
      </c>
      <c r="E646" s="10">
        <f t="shared" si="52"/>
        <v>1329265</v>
      </c>
      <c r="F646" s="10">
        <v>0</v>
      </c>
      <c r="G646" s="10">
        <v>0</v>
      </c>
      <c r="H646" s="10">
        <f t="shared" si="51"/>
        <v>1329265</v>
      </c>
      <c r="K646" s="14"/>
      <c r="L646" s="14"/>
      <c r="M646" s="14"/>
      <c r="N646" s="14"/>
    </row>
    <row r="647" spans="1:39" ht="28.9" customHeight="1" x14ac:dyDescent="0.2">
      <c r="A647" s="8" t="s">
        <v>1057</v>
      </c>
      <c r="B647" s="9" t="s">
        <v>1058</v>
      </c>
      <c r="C647" s="9"/>
      <c r="D647" s="10">
        <v>120000</v>
      </c>
      <c r="E647" s="10">
        <f t="shared" si="52"/>
        <v>120000</v>
      </c>
      <c r="F647" s="10">
        <v>0</v>
      </c>
      <c r="G647" s="10">
        <v>0</v>
      </c>
      <c r="H647" s="10">
        <f t="shared" si="51"/>
        <v>120000</v>
      </c>
      <c r="K647" s="14"/>
      <c r="L647" s="14"/>
      <c r="M647" s="14"/>
      <c r="N647" s="14"/>
    </row>
    <row r="648" spans="1:39" ht="38.25" x14ac:dyDescent="0.2">
      <c r="A648" s="8" t="s">
        <v>1059</v>
      </c>
      <c r="B648" s="9" t="s">
        <v>1060</v>
      </c>
      <c r="C648" s="9"/>
      <c r="D648" s="10">
        <v>432716</v>
      </c>
      <c r="E648" s="10">
        <f t="shared" si="52"/>
        <v>432716</v>
      </c>
      <c r="F648" s="10">
        <v>0</v>
      </c>
      <c r="G648" s="10">
        <v>0</v>
      </c>
      <c r="H648" s="10">
        <f t="shared" si="51"/>
        <v>432716</v>
      </c>
      <c r="K648" s="14"/>
      <c r="L648" s="14"/>
      <c r="M648" s="14"/>
      <c r="N648" s="14"/>
    </row>
    <row r="649" spans="1:39" ht="18" customHeight="1" x14ac:dyDescent="0.2">
      <c r="A649" s="95" t="s">
        <v>1061</v>
      </c>
      <c r="B649" s="96"/>
      <c r="C649" s="31">
        <f t="shared" ref="C649:H649" si="53">SUM(C641:C648)</f>
        <v>0</v>
      </c>
      <c r="D649" s="15">
        <f t="shared" si="53"/>
        <v>6236215</v>
      </c>
      <c r="E649" s="15">
        <f t="shared" si="53"/>
        <v>6236215</v>
      </c>
      <c r="F649" s="15">
        <f t="shared" si="53"/>
        <v>0</v>
      </c>
      <c r="G649" s="15">
        <f t="shared" si="53"/>
        <v>0</v>
      </c>
      <c r="H649" s="15">
        <f t="shared" si="53"/>
        <v>6236215</v>
      </c>
      <c r="K649" s="14"/>
      <c r="L649" s="14"/>
      <c r="M649" s="14"/>
      <c r="N649" s="14"/>
    </row>
    <row r="650" spans="1:39" ht="18" customHeight="1" x14ac:dyDescent="0.2">
      <c r="A650" s="97"/>
      <c r="B650" s="98"/>
      <c r="C650" s="98"/>
      <c r="D650" s="98"/>
      <c r="E650" s="98"/>
      <c r="F650" s="98"/>
      <c r="G650" s="98"/>
      <c r="H650" s="98"/>
      <c r="K650" s="14"/>
      <c r="L650" s="14"/>
      <c r="M650" s="14"/>
      <c r="N650" s="14"/>
    </row>
    <row r="651" spans="1:39" ht="18" customHeight="1" thickBot="1" x14ac:dyDescent="0.25">
      <c r="A651" s="6" t="s">
        <v>1062</v>
      </c>
      <c r="B651" s="93" t="s">
        <v>1063</v>
      </c>
      <c r="C651" s="93"/>
      <c r="D651" s="94"/>
      <c r="E651" s="94"/>
      <c r="F651" s="94"/>
      <c r="G651" s="94"/>
      <c r="H651" s="94"/>
      <c r="K651" s="14"/>
      <c r="L651" s="14"/>
      <c r="M651" s="14"/>
      <c r="N651" s="14"/>
    </row>
    <row r="652" spans="1:39" ht="26.25" thickTop="1" x14ac:dyDescent="0.2">
      <c r="A652" s="19" t="s">
        <v>0</v>
      </c>
      <c r="B652" s="20" t="s">
        <v>1</v>
      </c>
      <c r="C652" s="20" t="s">
        <v>1379</v>
      </c>
      <c r="D652" s="21" t="s">
        <v>1514</v>
      </c>
      <c r="E652" s="21" t="s">
        <v>1380</v>
      </c>
      <c r="F652" s="21" t="s">
        <v>2</v>
      </c>
      <c r="G652" s="21" t="s">
        <v>3</v>
      </c>
      <c r="H652" s="21" t="s">
        <v>1381</v>
      </c>
    </row>
    <row r="653" spans="1:39" ht="28.9" customHeight="1" x14ac:dyDescent="0.2">
      <c r="A653" s="8" t="s">
        <v>1064</v>
      </c>
      <c r="B653" s="9" t="s">
        <v>1065</v>
      </c>
      <c r="C653" s="9"/>
      <c r="D653" s="10">
        <v>1400000</v>
      </c>
      <c r="E653" s="10">
        <f>SUM(C653:D653)</f>
        <v>1400000</v>
      </c>
      <c r="F653" s="10">
        <v>2683982</v>
      </c>
      <c r="G653" s="10">
        <v>3358737</v>
      </c>
      <c r="H653" s="10">
        <f>SUM(E653:G653)</f>
        <v>7442719</v>
      </c>
      <c r="K653" s="14"/>
      <c r="L653" s="14"/>
      <c r="M653" s="14"/>
      <c r="N653" s="14"/>
    </row>
    <row r="654" spans="1:39" ht="28.9" customHeight="1" x14ac:dyDescent="0.2">
      <c r="A654" s="8" t="s">
        <v>1066</v>
      </c>
      <c r="B654" s="9" t="s">
        <v>1067</v>
      </c>
      <c r="C654" s="9"/>
      <c r="D654" s="10">
        <v>6000000</v>
      </c>
      <c r="E654" s="10">
        <f>SUM(C654:D654)</f>
        <v>6000000</v>
      </c>
      <c r="F654" s="10">
        <v>7500000</v>
      </c>
      <c r="G654" s="10">
        <v>8835133</v>
      </c>
      <c r="H654" s="10">
        <f>SUM(E654:G654)</f>
        <v>22335133</v>
      </c>
      <c r="K654" s="14"/>
      <c r="L654" s="14"/>
      <c r="M654" s="14"/>
      <c r="N654" s="14"/>
    </row>
    <row r="655" spans="1:39" ht="18" customHeight="1" x14ac:dyDescent="0.2">
      <c r="A655" s="95" t="s">
        <v>1068</v>
      </c>
      <c r="B655" s="96"/>
      <c r="C655" s="41">
        <f t="shared" ref="C655:H655" si="54">SUM(C653:C654)</f>
        <v>0</v>
      </c>
      <c r="D655" s="15">
        <f t="shared" si="54"/>
        <v>7400000</v>
      </c>
      <c r="E655" s="15">
        <f t="shared" si="54"/>
        <v>7400000</v>
      </c>
      <c r="F655" s="15">
        <f t="shared" si="54"/>
        <v>10183982</v>
      </c>
      <c r="G655" s="15">
        <f t="shared" si="54"/>
        <v>12193870</v>
      </c>
      <c r="H655" s="15">
        <f t="shared" si="54"/>
        <v>29777852</v>
      </c>
      <c r="K655" s="14"/>
      <c r="L655" s="14"/>
      <c r="M655" s="14"/>
      <c r="N655" s="14"/>
    </row>
    <row r="656" spans="1:39" ht="18" customHeight="1" x14ac:dyDescent="0.2">
      <c r="A656" s="97"/>
      <c r="B656" s="98"/>
      <c r="C656" s="98"/>
      <c r="D656" s="98"/>
      <c r="E656" s="98"/>
      <c r="F656" s="98"/>
      <c r="G656" s="98"/>
      <c r="H656" s="98"/>
      <c r="K656" s="14"/>
      <c r="L656" s="14"/>
      <c r="M656" s="14"/>
      <c r="N656" s="14"/>
    </row>
    <row r="657" spans="1:39" ht="18" customHeight="1" thickBot="1" x14ac:dyDescent="0.25">
      <c r="A657" s="6" t="s">
        <v>1069</v>
      </c>
      <c r="B657" s="93" t="s">
        <v>1070</v>
      </c>
      <c r="C657" s="93"/>
      <c r="D657" s="94"/>
      <c r="E657" s="94"/>
      <c r="F657" s="94"/>
      <c r="G657" s="94"/>
      <c r="H657" s="94"/>
      <c r="K657" s="14"/>
      <c r="L657" s="14"/>
      <c r="M657" s="14"/>
      <c r="N657" s="14"/>
    </row>
    <row r="658" spans="1:39" ht="26.25" thickTop="1" x14ac:dyDescent="0.2">
      <c r="A658" s="19" t="s">
        <v>0</v>
      </c>
      <c r="B658" s="20" t="s">
        <v>1</v>
      </c>
      <c r="C658" s="20" t="s">
        <v>1379</v>
      </c>
      <c r="D658" s="21" t="s">
        <v>1514</v>
      </c>
      <c r="E658" s="21" t="s">
        <v>1380</v>
      </c>
      <c r="F658" s="21" t="s">
        <v>2</v>
      </c>
      <c r="G658" s="21" t="s">
        <v>3</v>
      </c>
      <c r="H658" s="21" t="s">
        <v>1381</v>
      </c>
    </row>
    <row r="659" spans="1:39" ht="28.9" customHeight="1" x14ac:dyDescent="0.2">
      <c r="A659" s="8" t="s">
        <v>1071</v>
      </c>
      <c r="B659" s="9" t="s">
        <v>1072</v>
      </c>
      <c r="C659" s="24"/>
      <c r="D659" s="10">
        <v>-324567</v>
      </c>
      <c r="E659" s="10">
        <f>SUM(C659:D659)</f>
        <v>-324567</v>
      </c>
      <c r="F659" s="10">
        <v>0</v>
      </c>
      <c r="G659" s="10">
        <v>0</v>
      </c>
      <c r="H659" s="10">
        <f t="shared" ref="H659:H668" si="55">SUM(E659:G659)</f>
        <v>-324567</v>
      </c>
      <c r="K659" s="14"/>
      <c r="L659" s="14"/>
      <c r="M659" s="14"/>
      <c r="N659" s="14"/>
    </row>
    <row r="660" spans="1:39" ht="28.9" customHeight="1" x14ac:dyDescent="0.2">
      <c r="A660" s="8" t="s">
        <v>1073</v>
      </c>
      <c r="B660" s="9" t="s">
        <v>1074</v>
      </c>
      <c r="C660" s="9"/>
      <c r="D660" s="10">
        <v>-663</v>
      </c>
      <c r="E660" s="10">
        <f t="shared" ref="E660:E668" si="56">SUM(C660:D660)</f>
        <v>-663</v>
      </c>
      <c r="F660" s="10">
        <v>0</v>
      </c>
      <c r="G660" s="10">
        <v>0</v>
      </c>
      <c r="H660" s="10">
        <f t="shared" si="55"/>
        <v>-663</v>
      </c>
      <c r="K660" s="14"/>
      <c r="L660" s="14"/>
      <c r="M660" s="14"/>
      <c r="N660" s="14"/>
    </row>
    <row r="661" spans="1:39" ht="28.5" customHeight="1" x14ac:dyDescent="0.2">
      <c r="A661" s="27">
        <v>1026677</v>
      </c>
      <c r="B661" s="27" t="s">
        <v>1445</v>
      </c>
      <c r="C661" s="24"/>
      <c r="D661" s="83">
        <v>75</v>
      </c>
      <c r="E661" s="24">
        <f t="shared" si="56"/>
        <v>75</v>
      </c>
      <c r="F661" s="24"/>
      <c r="G661" s="24"/>
      <c r="H661" s="10">
        <f t="shared" si="55"/>
        <v>75</v>
      </c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</row>
    <row r="662" spans="1:39" ht="28.5" customHeight="1" x14ac:dyDescent="0.2">
      <c r="A662" s="27">
        <v>1026726</v>
      </c>
      <c r="B662" s="27" t="s">
        <v>1446</v>
      </c>
      <c r="C662" s="24"/>
      <c r="D662" s="83">
        <v>-88364</v>
      </c>
      <c r="E662" s="24">
        <f t="shared" si="56"/>
        <v>-88364</v>
      </c>
      <c r="F662" s="24"/>
      <c r="G662" s="24"/>
      <c r="H662" s="10">
        <f t="shared" si="55"/>
        <v>-88364</v>
      </c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</row>
    <row r="663" spans="1:39" ht="28.9" customHeight="1" x14ac:dyDescent="0.2">
      <c r="A663" s="8" t="s">
        <v>1075</v>
      </c>
      <c r="B663" s="9" t="s">
        <v>1076</v>
      </c>
      <c r="C663" s="9"/>
      <c r="D663" s="10">
        <v>2400350</v>
      </c>
      <c r="E663" s="10">
        <f t="shared" si="56"/>
        <v>2400350</v>
      </c>
      <c r="F663" s="10">
        <v>5850000</v>
      </c>
      <c r="G663" s="10">
        <v>0</v>
      </c>
      <c r="H663" s="10">
        <f t="shared" si="55"/>
        <v>8250350</v>
      </c>
      <c r="K663" s="14"/>
      <c r="L663" s="14"/>
      <c r="M663" s="14"/>
      <c r="N663" s="14"/>
    </row>
    <row r="664" spans="1:39" ht="28.9" customHeight="1" x14ac:dyDescent="0.2">
      <c r="A664" s="8" t="s">
        <v>1077</v>
      </c>
      <c r="B664" s="9" t="s">
        <v>1078</v>
      </c>
      <c r="C664" s="9"/>
      <c r="D664" s="10">
        <v>-35293</v>
      </c>
      <c r="E664" s="10">
        <f t="shared" si="56"/>
        <v>-35293</v>
      </c>
      <c r="F664" s="10">
        <v>0</v>
      </c>
      <c r="G664" s="10">
        <v>0</v>
      </c>
      <c r="H664" s="10">
        <f t="shared" si="55"/>
        <v>-35293</v>
      </c>
      <c r="K664" s="14"/>
      <c r="L664" s="14"/>
      <c r="M664" s="14"/>
      <c r="N664" s="14"/>
    </row>
    <row r="665" spans="1:39" ht="28.9" customHeight="1" x14ac:dyDescent="0.2">
      <c r="A665" s="8" t="s">
        <v>1079</v>
      </c>
      <c r="B665" s="9" t="s">
        <v>1080</v>
      </c>
      <c r="C665" s="9"/>
      <c r="D665" s="10">
        <v>-46733</v>
      </c>
      <c r="E665" s="10">
        <f t="shared" si="56"/>
        <v>-46733</v>
      </c>
      <c r="F665" s="10">
        <v>0</v>
      </c>
      <c r="G665" s="10">
        <v>0</v>
      </c>
      <c r="H665" s="10">
        <f t="shared" si="55"/>
        <v>-46733</v>
      </c>
      <c r="K665" s="14"/>
      <c r="L665" s="14"/>
      <c r="M665" s="14"/>
      <c r="N665" s="14"/>
    </row>
    <row r="666" spans="1:39" ht="28.9" customHeight="1" x14ac:dyDescent="0.2">
      <c r="A666" s="8" t="s">
        <v>1081</v>
      </c>
      <c r="B666" s="9" t="s">
        <v>1082</v>
      </c>
      <c r="C666" s="9"/>
      <c r="D666" s="10">
        <v>57890</v>
      </c>
      <c r="E666" s="10">
        <f t="shared" si="56"/>
        <v>57890</v>
      </c>
      <c r="F666" s="10">
        <v>0</v>
      </c>
      <c r="G666" s="10">
        <v>0</v>
      </c>
      <c r="H666" s="10">
        <f t="shared" si="55"/>
        <v>57890</v>
      </c>
      <c r="K666" s="14"/>
      <c r="L666" s="14"/>
      <c r="M666" s="14"/>
      <c r="N666" s="14"/>
    </row>
    <row r="667" spans="1:39" ht="28.5" customHeight="1" x14ac:dyDescent="0.2">
      <c r="A667" s="27" t="s">
        <v>1447</v>
      </c>
      <c r="B667" s="27" t="s">
        <v>1448</v>
      </c>
      <c r="C667" s="24"/>
      <c r="D667" s="83">
        <v>-2854000</v>
      </c>
      <c r="E667" s="24">
        <f t="shared" si="56"/>
        <v>-2854000</v>
      </c>
      <c r="F667" s="24"/>
      <c r="G667" s="24"/>
      <c r="H667" s="10">
        <f t="shared" si="55"/>
        <v>-2854000</v>
      </c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</row>
    <row r="668" spans="1:39" ht="28.5" customHeight="1" x14ac:dyDescent="0.2">
      <c r="A668" s="27">
        <v>1124072</v>
      </c>
      <c r="B668" s="27" t="s">
        <v>1449</v>
      </c>
      <c r="C668" s="24"/>
      <c r="D668" s="83">
        <v>-2639</v>
      </c>
      <c r="E668" s="24">
        <f t="shared" si="56"/>
        <v>-2639</v>
      </c>
      <c r="F668" s="24"/>
      <c r="G668" s="24"/>
      <c r="H668" s="10">
        <f t="shared" si="55"/>
        <v>-2639</v>
      </c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</row>
    <row r="669" spans="1:39" ht="18" customHeight="1" x14ac:dyDescent="0.2">
      <c r="A669" s="95" t="s">
        <v>1083</v>
      </c>
      <c r="B669" s="96"/>
      <c r="C669" s="31">
        <f t="shared" ref="C669:H669" si="57">SUM(C659:C668)</f>
        <v>0</v>
      </c>
      <c r="D669" s="15">
        <f t="shared" si="57"/>
        <v>-893944</v>
      </c>
      <c r="E669" s="15">
        <f t="shared" si="57"/>
        <v>-893944</v>
      </c>
      <c r="F669" s="15">
        <f t="shared" si="57"/>
        <v>5850000</v>
      </c>
      <c r="G669" s="15">
        <f t="shared" si="57"/>
        <v>0</v>
      </c>
      <c r="H669" s="15">
        <f t="shared" si="57"/>
        <v>4956056</v>
      </c>
      <c r="K669" s="14"/>
      <c r="L669" s="14"/>
      <c r="M669" s="14"/>
      <c r="N669" s="14"/>
    </row>
    <row r="670" spans="1:39" ht="18" customHeight="1" x14ac:dyDescent="0.2">
      <c r="A670" s="97"/>
      <c r="B670" s="98"/>
      <c r="C670" s="98"/>
      <c r="D670" s="98"/>
      <c r="E670" s="98"/>
      <c r="F670" s="98"/>
      <c r="G670" s="98"/>
      <c r="H670" s="98"/>
      <c r="K670" s="14"/>
      <c r="L670" s="14"/>
      <c r="M670" s="14"/>
      <c r="N670" s="14"/>
    </row>
    <row r="671" spans="1:39" ht="18" customHeight="1" thickBot="1" x14ac:dyDescent="0.25">
      <c r="A671" s="6" t="s">
        <v>1084</v>
      </c>
      <c r="B671" s="93" t="s">
        <v>1085</v>
      </c>
      <c r="C671" s="93"/>
      <c r="D671" s="94"/>
      <c r="E671" s="94"/>
      <c r="F671" s="94"/>
      <c r="G671" s="94"/>
      <c r="H671" s="94"/>
      <c r="K671" s="14"/>
      <c r="L671" s="14"/>
      <c r="M671" s="14"/>
      <c r="N671" s="14"/>
    </row>
    <row r="672" spans="1:39" ht="26.25" thickTop="1" x14ac:dyDescent="0.2">
      <c r="A672" s="19" t="s">
        <v>0</v>
      </c>
      <c r="B672" s="20" t="s">
        <v>1</v>
      </c>
      <c r="C672" s="20" t="s">
        <v>1379</v>
      </c>
      <c r="D672" s="21" t="s">
        <v>1514</v>
      </c>
      <c r="E672" s="21" t="s">
        <v>1380</v>
      </c>
      <c r="F672" s="21" t="s">
        <v>2</v>
      </c>
      <c r="G672" s="21" t="s">
        <v>3</v>
      </c>
      <c r="H672" s="21" t="s">
        <v>1381</v>
      </c>
    </row>
    <row r="673" spans="1:39" ht="28.9" customHeight="1" x14ac:dyDescent="0.2">
      <c r="A673" s="8" t="s">
        <v>1086</v>
      </c>
      <c r="B673" s="9" t="s">
        <v>1087</v>
      </c>
      <c r="C673" s="9"/>
      <c r="D673" s="10">
        <v>-372713</v>
      </c>
      <c r="E673" s="10">
        <f>SUM(C673:D673)</f>
        <v>-372713</v>
      </c>
      <c r="F673" s="10">
        <v>0</v>
      </c>
      <c r="G673" s="10">
        <v>0</v>
      </c>
      <c r="H673" s="10">
        <f t="shared" ref="H673:H704" si="58">SUM(E673:G673)</f>
        <v>-372713</v>
      </c>
      <c r="K673" s="14"/>
      <c r="L673" s="14"/>
      <c r="M673" s="14"/>
      <c r="N673" s="14"/>
    </row>
    <row r="674" spans="1:39" ht="28.5" customHeight="1" x14ac:dyDescent="0.2">
      <c r="A674" s="27" t="s">
        <v>1450</v>
      </c>
      <c r="B674" s="27" t="s">
        <v>1451</v>
      </c>
      <c r="C674" s="24"/>
      <c r="D674" s="83">
        <v>-1347288</v>
      </c>
      <c r="E674" s="24">
        <f t="shared" ref="E674:E727" si="59">SUM(C674:D674)</f>
        <v>-1347288</v>
      </c>
      <c r="F674" s="24"/>
      <c r="G674" s="24"/>
      <c r="H674" s="10">
        <f t="shared" si="58"/>
        <v>-1347288</v>
      </c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</row>
    <row r="675" spans="1:39" ht="28.5" customHeight="1" x14ac:dyDescent="0.2">
      <c r="A675" s="27" t="s">
        <v>1452</v>
      </c>
      <c r="B675" s="27" t="s">
        <v>1453</v>
      </c>
      <c r="C675" s="24"/>
      <c r="D675" s="83">
        <v>-1044444</v>
      </c>
      <c r="E675" s="24">
        <f t="shared" si="59"/>
        <v>-1044444</v>
      </c>
      <c r="F675" s="24"/>
      <c r="G675" s="24"/>
      <c r="H675" s="10">
        <f t="shared" si="58"/>
        <v>-1044444</v>
      </c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</row>
    <row r="676" spans="1:39" ht="28.5" customHeight="1" x14ac:dyDescent="0.2">
      <c r="A676" s="27" t="s">
        <v>1454</v>
      </c>
      <c r="B676" s="27" t="s">
        <v>1455</v>
      </c>
      <c r="C676" s="24"/>
      <c r="D676" s="83">
        <v>-61305</v>
      </c>
      <c r="E676" s="24">
        <f t="shared" si="59"/>
        <v>-61305</v>
      </c>
      <c r="F676" s="24"/>
      <c r="G676" s="24"/>
      <c r="H676" s="10">
        <f t="shared" si="58"/>
        <v>-61305</v>
      </c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</row>
    <row r="677" spans="1:39" ht="28.9" customHeight="1" x14ac:dyDescent="0.2">
      <c r="A677" s="30" t="s">
        <v>1088</v>
      </c>
      <c r="B677" s="27" t="s">
        <v>1089</v>
      </c>
      <c r="C677" s="27"/>
      <c r="D677" s="24">
        <v>4980000</v>
      </c>
      <c r="E677" s="24">
        <f t="shared" si="59"/>
        <v>4980000</v>
      </c>
      <c r="F677" s="24">
        <v>0</v>
      </c>
      <c r="G677" s="24">
        <v>0</v>
      </c>
      <c r="H677" s="10">
        <f t="shared" si="58"/>
        <v>4980000</v>
      </c>
      <c r="K677" s="14"/>
      <c r="L677" s="14"/>
      <c r="M677" s="14"/>
      <c r="N677" s="14"/>
    </row>
    <row r="678" spans="1:39" ht="28.5" customHeight="1" x14ac:dyDescent="0.2">
      <c r="A678" s="27" t="s">
        <v>1456</v>
      </c>
      <c r="B678" s="27" t="s">
        <v>1457</v>
      </c>
      <c r="C678" s="24"/>
      <c r="D678" s="83">
        <v>-36411</v>
      </c>
      <c r="E678" s="24">
        <f t="shared" si="59"/>
        <v>-36411</v>
      </c>
      <c r="F678" s="24"/>
      <c r="G678" s="24"/>
      <c r="H678" s="10">
        <f t="shared" si="58"/>
        <v>-36411</v>
      </c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</row>
    <row r="679" spans="1:39" ht="28.5" customHeight="1" x14ac:dyDescent="0.2">
      <c r="A679" s="27" t="s">
        <v>1458</v>
      </c>
      <c r="B679" s="27" t="s">
        <v>1459</v>
      </c>
      <c r="C679" s="24"/>
      <c r="D679" s="83">
        <v>-420</v>
      </c>
      <c r="E679" s="24">
        <f t="shared" si="59"/>
        <v>-420</v>
      </c>
      <c r="F679" s="24"/>
      <c r="G679" s="24"/>
      <c r="H679" s="10">
        <f t="shared" si="58"/>
        <v>-420</v>
      </c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</row>
    <row r="680" spans="1:39" ht="28.9" customHeight="1" x14ac:dyDescent="0.2">
      <c r="A680" s="30" t="s">
        <v>1090</v>
      </c>
      <c r="B680" s="27" t="s">
        <v>1091</v>
      </c>
      <c r="C680" s="24"/>
      <c r="D680" s="24">
        <v>13500000</v>
      </c>
      <c r="E680" s="24">
        <f t="shared" si="59"/>
        <v>13500000</v>
      </c>
      <c r="F680" s="24">
        <v>0</v>
      </c>
      <c r="G680" s="24">
        <v>0</v>
      </c>
      <c r="H680" s="10">
        <f t="shared" si="58"/>
        <v>13500000</v>
      </c>
      <c r="K680" s="14"/>
      <c r="L680" s="14"/>
      <c r="M680" s="14"/>
      <c r="N680" s="14"/>
    </row>
    <row r="681" spans="1:39" ht="28.5" customHeight="1" x14ac:dyDescent="0.2">
      <c r="A681" s="27">
        <v>1026739</v>
      </c>
      <c r="B681" s="27" t="s">
        <v>1460</v>
      </c>
      <c r="C681" s="27"/>
      <c r="D681" s="83">
        <v>0</v>
      </c>
      <c r="E681" s="24">
        <f t="shared" si="59"/>
        <v>0</v>
      </c>
      <c r="F681" s="24"/>
      <c r="G681" s="24"/>
      <c r="H681" s="10">
        <f t="shared" si="58"/>
        <v>0</v>
      </c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</row>
    <row r="682" spans="1:39" ht="28.9" customHeight="1" x14ac:dyDescent="0.2">
      <c r="A682" s="30" t="s">
        <v>1092</v>
      </c>
      <c r="B682" s="27" t="s">
        <v>1093</v>
      </c>
      <c r="C682" s="27"/>
      <c r="D682" s="24">
        <v>-88472</v>
      </c>
      <c r="E682" s="24">
        <f t="shared" si="59"/>
        <v>-88472</v>
      </c>
      <c r="F682" s="24">
        <v>0</v>
      </c>
      <c r="G682" s="24">
        <v>0</v>
      </c>
      <c r="H682" s="10">
        <f t="shared" si="58"/>
        <v>-88472</v>
      </c>
      <c r="K682" s="14"/>
      <c r="L682" s="14"/>
      <c r="M682" s="14"/>
      <c r="N682" s="14"/>
    </row>
    <row r="683" spans="1:39" ht="28.5" customHeight="1" x14ac:dyDescent="0.2">
      <c r="A683" s="27" t="s">
        <v>1461</v>
      </c>
      <c r="B683" s="27" t="s">
        <v>1462</v>
      </c>
      <c r="C683" s="24"/>
      <c r="D683" s="83">
        <v>-1320726</v>
      </c>
      <c r="E683" s="24">
        <f t="shared" si="59"/>
        <v>-1320726</v>
      </c>
      <c r="F683" s="24"/>
      <c r="G683" s="24"/>
      <c r="H683" s="10">
        <f t="shared" si="58"/>
        <v>-1320726</v>
      </c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</row>
    <row r="684" spans="1:39" ht="28.5" customHeight="1" x14ac:dyDescent="0.2">
      <c r="A684" s="27" t="s">
        <v>1463</v>
      </c>
      <c r="B684" s="27" t="s">
        <v>1464</v>
      </c>
      <c r="C684" s="24"/>
      <c r="D684" s="83">
        <v>-52465</v>
      </c>
      <c r="E684" s="24">
        <f t="shared" si="59"/>
        <v>-52465</v>
      </c>
      <c r="F684" s="24"/>
      <c r="G684" s="24"/>
      <c r="H684" s="10">
        <f t="shared" si="58"/>
        <v>-52465</v>
      </c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</row>
    <row r="685" spans="1:39" ht="28.9" customHeight="1" x14ac:dyDescent="0.2">
      <c r="A685" s="30" t="s">
        <v>1094</v>
      </c>
      <c r="B685" s="27" t="s">
        <v>1095</v>
      </c>
      <c r="C685" s="27"/>
      <c r="D685" s="24">
        <v>-107312</v>
      </c>
      <c r="E685" s="24">
        <f t="shared" si="59"/>
        <v>-107312</v>
      </c>
      <c r="F685" s="24">
        <v>0</v>
      </c>
      <c r="G685" s="24">
        <v>0</v>
      </c>
      <c r="H685" s="10">
        <f t="shared" si="58"/>
        <v>-107312</v>
      </c>
      <c r="K685" s="14"/>
      <c r="L685" s="14"/>
      <c r="M685" s="14"/>
      <c r="N685" s="14"/>
    </row>
    <row r="686" spans="1:39" ht="28.9" customHeight="1" x14ac:dyDescent="0.2">
      <c r="A686" s="30" t="s">
        <v>1096</v>
      </c>
      <c r="B686" s="27" t="s">
        <v>1097</v>
      </c>
      <c r="C686" s="27"/>
      <c r="D686" s="24">
        <v>-462659</v>
      </c>
      <c r="E686" s="24">
        <f t="shared" si="59"/>
        <v>-462659</v>
      </c>
      <c r="F686" s="24">
        <v>0</v>
      </c>
      <c r="G686" s="24">
        <v>0</v>
      </c>
      <c r="H686" s="10">
        <f t="shared" si="58"/>
        <v>-462659</v>
      </c>
      <c r="K686" s="14"/>
      <c r="L686" s="14"/>
      <c r="M686" s="14"/>
      <c r="N686" s="14"/>
    </row>
    <row r="687" spans="1:39" ht="28.9" customHeight="1" x14ac:dyDescent="0.2">
      <c r="A687" s="30" t="s">
        <v>1098</v>
      </c>
      <c r="B687" s="27" t="s">
        <v>1099</v>
      </c>
      <c r="C687" s="27"/>
      <c r="D687" s="24">
        <v>-229171</v>
      </c>
      <c r="E687" s="24">
        <f t="shared" si="59"/>
        <v>-229171</v>
      </c>
      <c r="F687" s="24">
        <v>0</v>
      </c>
      <c r="G687" s="24">
        <v>0</v>
      </c>
      <c r="H687" s="10">
        <f t="shared" si="58"/>
        <v>-229171</v>
      </c>
      <c r="K687" s="14"/>
      <c r="L687" s="14"/>
      <c r="M687" s="14"/>
      <c r="N687" s="14"/>
    </row>
    <row r="688" spans="1:39" ht="28.5" customHeight="1" x14ac:dyDescent="0.2">
      <c r="A688" s="27" t="s">
        <v>1465</v>
      </c>
      <c r="B688" s="27" t="s">
        <v>1466</v>
      </c>
      <c r="C688" s="24"/>
      <c r="D688" s="83">
        <v>-62541</v>
      </c>
      <c r="E688" s="24">
        <f t="shared" si="59"/>
        <v>-62541</v>
      </c>
      <c r="F688" s="24"/>
      <c r="G688" s="24"/>
      <c r="H688" s="10">
        <f t="shared" si="58"/>
        <v>-62541</v>
      </c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</row>
    <row r="689" spans="1:39" ht="28.9" customHeight="1" x14ac:dyDescent="0.2">
      <c r="A689" s="30" t="s">
        <v>1100</v>
      </c>
      <c r="B689" s="27" t="s">
        <v>1101</v>
      </c>
      <c r="C689" s="27"/>
      <c r="D689" s="24">
        <v>-11050</v>
      </c>
      <c r="E689" s="24">
        <f t="shared" si="59"/>
        <v>-11050</v>
      </c>
      <c r="F689" s="24">
        <v>0</v>
      </c>
      <c r="G689" s="24">
        <v>0</v>
      </c>
      <c r="H689" s="10">
        <f t="shared" si="58"/>
        <v>-11050</v>
      </c>
      <c r="K689" s="14"/>
      <c r="L689" s="14"/>
      <c r="M689" s="14"/>
      <c r="N689" s="14"/>
    </row>
    <row r="690" spans="1:39" ht="28.9" customHeight="1" x14ac:dyDescent="0.2">
      <c r="A690" s="30" t="s">
        <v>1102</v>
      </c>
      <c r="B690" s="27" t="s">
        <v>1103</v>
      </c>
      <c r="C690" s="24"/>
      <c r="D690" s="24">
        <v>-1841357</v>
      </c>
      <c r="E690" s="24">
        <f t="shared" si="59"/>
        <v>-1841357</v>
      </c>
      <c r="F690" s="24">
        <v>2207000</v>
      </c>
      <c r="G690" s="24">
        <v>2387000</v>
      </c>
      <c r="H690" s="10">
        <f t="shared" si="58"/>
        <v>2752643</v>
      </c>
      <c r="K690" s="14"/>
      <c r="L690" s="14"/>
      <c r="M690" s="14"/>
      <c r="N690" s="14"/>
    </row>
    <row r="691" spans="1:39" ht="28.5" customHeight="1" x14ac:dyDescent="0.2">
      <c r="A691" s="27">
        <v>1026798</v>
      </c>
      <c r="B691" s="27" t="s">
        <v>1467</v>
      </c>
      <c r="C691" s="27"/>
      <c r="D691" s="83">
        <v>0</v>
      </c>
      <c r="E691" s="24">
        <f t="shared" si="59"/>
        <v>0</v>
      </c>
      <c r="F691" s="24"/>
      <c r="G691" s="24"/>
      <c r="H691" s="10">
        <f t="shared" si="58"/>
        <v>0</v>
      </c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</row>
    <row r="692" spans="1:39" ht="28.9" customHeight="1" x14ac:dyDescent="0.2">
      <c r="A692" s="30" t="s">
        <v>1104</v>
      </c>
      <c r="B692" s="27" t="s">
        <v>1105</v>
      </c>
      <c r="C692" s="27"/>
      <c r="D692" s="24">
        <v>2293965</v>
      </c>
      <c r="E692" s="24">
        <f t="shared" si="59"/>
        <v>2293965</v>
      </c>
      <c r="F692" s="24">
        <v>0</v>
      </c>
      <c r="G692" s="24">
        <v>0</v>
      </c>
      <c r="H692" s="10">
        <f t="shared" si="58"/>
        <v>2293965</v>
      </c>
      <c r="K692" s="14"/>
      <c r="L692" s="14"/>
      <c r="M692" s="14"/>
      <c r="N692" s="14"/>
    </row>
    <row r="693" spans="1:39" ht="38.25" x14ac:dyDescent="0.2">
      <c r="A693" s="30" t="s">
        <v>1106</v>
      </c>
      <c r="B693" s="27" t="s">
        <v>1107</v>
      </c>
      <c r="C693" s="24"/>
      <c r="D693" s="24">
        <v>31968</v>
      </c>
      <c r="E693" s="24">
        <f t="shared" si="59"/>
        <v>31968</v>
      </c>
      <c r="F693" s="24">
        <v>0</v>
      </c>
      <c r="G693" s="24">
        <v>0</v>
      </c>
      <c r="H693" s="10">
        <f t="shared" si="58"/>
        <v>31968</v>
      </c>
      <c r="K693" s="14"/>
      <c r="L693" s="14"/>
      <c r="M693" s="14"/>
      <c r="N693" s="14"/>
    </row>
    <row r="694" spans="1:39" ht="28.5" customHeight="1" x14ac:dyDescent="0.2">
      <c r="A694" s="27" t="s">
        <v>1106</v>
      </c>
      <c r="B694" s="27" t="s">
        <v>1468</v>
      </c>
      <c r="C694" s="27"/>
      <c r="D694" s="83">
        <v>0</v>
      </c>
      <c r="E694" s="24">
        <f t="shared" si="59"/>
        <v>0</v>
      </c>
      <c r="F694" s="24"/>
      <c r="G694" s="24"/>
      <c r="H694" s="10">
        <f t="shared" si="58"/>
        <v>0</v>
      </c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</row>
    <row r="695" spans="1:39" s="3" customFormat="1" ht="28.9" customHeight="1" x14ac:dyDescent="0.2">
      <c r="A695" s="30" t="s">
        <v>1108</v>
      </c>
      <c r="B695" s="27" t="s">
        <v>1109</v>
      </c>
      <c r="C695" s="24"/>
      <c r="D695" s="24">
        <v>8263000</v>
      </c>
      <c r="E695" s="24">
        <f t="shared" si="59"/>
        <v>8263000</v>
      </c>
      <c r="F695" s="24">
        <v>8848000</v>
      </c>
      <c r="G695" s="24">
        <v>7000000</v>
      </c>
      <c r="H695" s="10">
        <f t="shared" si="58"/>
        <v>24111000</v>
      </c>
      <c r="I695" s="2"/>
      <c r="K695" s="14"/>
      <c r="L695" s="14"/>
      <c r="M695" s="14"/>
      <c r="N695" s="14"/>
    </row>
    <row r="696" spans="1:39" ht="28.5" customHeight="1" x14ac:dyDescent="0.2">
      <c r="A696" s="27">
        <v>1027158</v>
      </c>
      <c r="B696" s="27" t="s">
        <v>1469</v>
      </c>
      <c r="C696" s="26"/>
      <c r="D696" s="83">
        <v>0</v>
      </c>
      <c r="E696" s="24">
        <f t="shared" si="59"/>
        <v>0</v>
      </c>
      <c r="F696" s="24"/>
      <c r="G696" s="24"/>
      <c r="H696" s="10">
        <f t="shared" si="58"/>
        <v>0</v>
      </c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</row>
    <row r="697" spans="1:39" ht="28.9" customHeight="1" x14ac:dyDescent="0.2">
      <c r="A697" s="30" t="s">
        <v>1110</v>
      </c>
      <c r="B697" s="27" t="s">
        <v>1111</v>
      </c>
      <c r="C697" s="27"/>
      <c r="D697" s="24">
        <v>500000</v>
      </c>
      <c r="E697" s="24">
        <f t="shared" si="59"/>
        <v>500000</v>
      </c>
      <c r="F697" s="24">
        <v>500000</v>
      </c>
      <c r="G697" s="24">
        <v>500000</v>
      </c>
      <c r="H697" s="10">
        <f t="shared" si="58"/>
        <v>1500000</v>
      </c>
      <c r="K697" s="14"/>
      <c r="L697" s="14"/>
      <c r="M697" s="14"/>
      <c r="N697" s="14"/>
    </row>
    <row r="698" spans="1:39" ht="28.9" customHeight="1" x14ac:dyDescent="0.2">
      <c r="A698" s="30" t="s">
        <v>1112</v>
      </c>
      <c r="B698" s="27" t="s">
        <v>1113</v>
      </c>
      <c r="C698" s="27"/>
      <c r="D698" s="24">
        <v>500000</v>
      </c>
      <c r="E698" s="24">
        <f t="shared" si="59"/>
        <v>500000</v>
      </c>
      <c r="F698" s="24">
        <v>500000</v>
      </c>
      <c r="G698" s="24">
        <v>500000</v>
      </c>
      <c r="H698" s="10">
        <f t="shared" si="58"/>
        <v>1500000</v>
      </c>
      <c r="K698" s="14"/>
      <c r="L698" s="14"/>
      <c r="M698" s="14"/>
      <c r="N698" s="14"/>
    </row>
    <row r="699" spans="1:39" ht="28.9" customHeight="1" x14ac:dyDescent="0.2">
      <c r="A699" s="30" t="s">
        <v>1114</v>
      </c>
      <c r="B699" s="27" t="s">
        <v>1115</v>
      </c>
      <c r="C699" s="27"/>
      <c r="D699" s="24">
        <v>7000000</v>
      </c>
      <c r="E699" s="24">
        <f t="shared" si="59"/>
        <v>7000000</v>
      </c>
      <c r="F699" s="24">
        <v>8000000</v>
      </c>
      <c r="G699" s="24">
        <v>9000000</v>
      </c>
      <c r="H699" s="10">
        <f t="shared" si="58"/>
        <v>24000000</v>
      </c>
      <c r="K699" s="14"/>
      <c r="L699" s="14"/>
      <c r="M699" s="14"/>
      <c r="N699" s="14"/>
    </row>
    <row r="700" spans="1:39" ht="28.9" customHeight="1" x14ac:dyDescent="0.2">
      <c r="A700" s="30" t="s">
        <v>1116</v>
      </c>
      <c r="B700" s="27" t="s">
        <v>1117</v>
      </c>
      <c r="C700" s="27"/>
      <c r="D700" s="24">
        <v>-236960</v>
      </c>
      <c r="E700" s="24">
        <f t="shared" si="59"/>
        <v>-236960</v>
      </c>
      <c r="F700" s="24">
        <v>0</v>
      </c>
      <c r="G700" s="24">
        <v>0</v>
      </c>
      <c r="H700" s="10">
        <f t="shared" si="58"/>
        <v>-236960</v>
      </c>
      <c r="K700" s="14"/>
      <c r="L700" s="14"/>
      <c r="M700" s="14"/>
      <c r="N700" s="14"/>
    </row>
    <row r="701" spans="1:39" ht="28.9" customHeight="1" x14ac:dyDescent="0.2">
      <c r="A701" s="30" t="s">
        <v>1118</v>
      </c>
      <c r="B701" s="27" t="s">
        <v>1119</v>
      </c>
      <c r="C701" s="27"/>
      <c r="D701" s="24">
        <v>-178124</v>
      </c>
      <c r="E701" s="24">
        <f t="shared" si="59"/>
        <v>-178124</v>
      </c>
      <c r="F701" s="24">
        <v>0</v>
      </c>
      <c r="G701" s="24">
        <v>0</v>
      </c>
      <c r="H701" s="10">
        <f t="shared" si="58"/>
        <v>-178124</v>
      </c>
      <c r="K701" s="14"/>
      <c r="L701" s="14"/>
      <c r="M701" s="14"/>
      <c r="N701" s="14"/>
    </row>
    <row r="702" spans="1:39" ht="28.9" customHeight="1" x14ac:dyDescent="0.2">
      <c r="A702" s="30" t="s">
        <v>1120</v>
      </c>
      <c r="B702" s="27" t="s">
        <v>1121</v>
      </c>
      <c r="C702" s="27"/>
      <c r="D702" s="24">
        <v>-375837</v>
      </c>
      <c r="E702" s="24">
        <f t="shared" si="59"/>
        <v>-375837</v>
      </c>
      <c r="F702" s="24">
        <v>0</v>
      </c>
      <c r="G702" s="24">
        <v>0</v>
      </c>
      <c r="H702" s="10">
        <f t="shared" si="58"/>
        <v>-375837</v>
      </c>
      <c r="K702" s="14"/>
      <c r="L702" s="14"/>
      <c r="M702" s="14"/>
      <c r="N702" s="14"/>
    </row>
    <row r="703" spans="1:39" ht="28.9" customHeight="1" x14ac:dyDescent="0.2">
      <c r="A703" s="30" t="s">
        <v>1122</v>
      </c>
      <c r="B703" s="27" t="s">
        <v>1123</v>
      </c>
      <c r="C703" s="27"/>
      <c r="D703" s="24">
        <v>-2500000</v>
      </c>
      <c r="E703" s="24">
        <f t="shared" si="59"/>
        <v>-2500000</v>
      </c>
      <c r="F703" s="24">
        <v>0</v>
      </c>
      <c r="G703" s="24">
        <v>0</v>
      </c>
      <c r="H703" s="10">
        <f t="shared" si="58"/>
        <v>-2500000</v>
      </c>
      <c r="K703" s="14"/>
      <c r="L703" s="14"/>
      <c r="M703" s="14"/>
      <c r="N703" s="14"/>
    </row>
    <row r="704" spans="1:39" ht="28.9" customHeight="1" x14ac:dyDescent="0.2">
      <c r="A704" s="30" t="s">
        <v>1124</v>
      </c>
      <c r="B704" s="27" t="s">
        <v>1125</v>
      </c>
      <c r="C704" s="27"/>
      <c r="D704" s="24">
        <v>-116971</v>
      </c>
      <c r="E704" s="24">
        <f t="shared" si="59"/>
        <v>-116971</v>
      </c>
      <c r="F704" s="24">
        <v>0</v>
      </c>
      <c r="G704" s="24">
        <v>0</v>
      </c>
      <c r="H704" s="10">
        <f t="shared" si="58"/>
        <v>-116971</v>
      </c>
      <c r="K704" s="14"/>
      <c r="L704" s="14"/>
      <c r="M704" s="14"/>
      <c r="N704" s="14"/>
    </row>
    <row r="705" spans="1:39" ht="28.5" customHeight="1" x14ac:dyDescent="0.2">
      <c r="A705" s="27" t="s">
        <v>1470</v>
      </c>
      <c r="B705" s="27" t="s">
        <v>1471</v>
      </c>
      <c r="C705" s="24"/>
      <c r="D705" s="83">
        <v>-138244</v>
      </c>
      <c r="E705" s="24">
        <f t="shared" si="59"/>
        <v>-138244</v>
      </c>
      <c r="F705" s="24"/>
      <c r="G705" s="24"/>
      <c r="H705" s="10">
        <f t="shared" ref="H705:H727" si="60">SUM(E705:G705)</f>
        <v>-138244</v>
      </c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</row>
    <row r="706" spans="1:39" s="3" customFormat="1" ht="28.9" customHeight="1" x14ac:dyDescent="0.2">
      <c r="A706" s="30" t="s">
        <v>1126</v>
      </c>
      <c r="B706" s="27" t="s">
        <v>1127</v>
      </c>
      <c r="C706" s="27"/>
      <c r="D706" s="24">
        <v>12000000</v>
      </c>
      <c r="E706" s="24">
        <f t="shared" si="59"/>
        <v>12000000</v>
      </c>
      <c r="F706" s="24">
        <v>6000000</v>
      </c>
      <c r="G706" s="24">
        <v>5400000</v>
      </c>
      <c r="H706" s="10">
        <f t="shared" si="60"/>
        <v>23400000</v>
      </c>
      <c r="I706" s="2"/>
      <c r="K706" s="14"/>
      <c r="L706" s="14"/>
      <c r="M706" s="14"/>
      <c r="N706" s="14"/>
    </row>
    <row r="707" spans="1:39" ht="28.5" customHeight="1" x14ac:dyDescent="0.2">
      <c r="A707" s="27" t="s">
        <v>1472</v>
      </c>
      <c r="B707" s="27" t="s">
        <v>1473</v>
      </c>
      <c r="C707" s="24"/>
      <c r="D707" s="83">
        <v>-390199</v>
      </c>
      <c r="E707" s="24">
        <f t="shared" si="59"/>
        <v>-390199</v>
      </c>
      <c r="F707" s="24"/>
      <c r="G707" s="24"/>
      <c r="H707" s="10">
        <f t="shared" si="60"/>
        <v>-390199</v>
      </c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</row>
    <row r="708" spans="1:39" ht="28.9" customHeight="1" x14ac:dyDescent="0.2">
      <c r="A708" s="30" t="s">
        <v>1128</v>
      </c>
      <c r="B708" s="27" t="s">
        <v>1129</v>
      </c>
      <c r="C708" s="24"/>
      <c r="D708" s="24">
        <v>256153</v>
      </c>
      <c r="E708" s="24">
        <f t="shared" si="59"/>
        <v>256153</v>
      </c>
      <c r="F708" s="24">
        <v>0</v>
      </c>
      <c r="G708" s="24">
        <v>0</v>
      </c>
      <c r="H708" s="10">
        <f t="shared" si="60"/>
        <v>256153</v>
      </c>
      <c r="K708" s="14"/>
      <c r="L708" s="14"/>
      <c r="M708" s="14"/>
      <c r="N708" s="14"/>
    </row>
    <row r="709" spans="1:39" ht="28.5" customHeight="1" x14ac:dyDescent="0.2">
      <c r="A709" s="27">
        <v>1114792</v>
      </c>
      <c r="B709" s="27" t="s">
        <v>1474</v>
      </c>
      <c r="C709" s="26"/>
      <c r="D709" s="83">
        <v>0</v>
      </c>
      <c r="E709" s="24">
        <f t="shared" si="59"/>
        <v>0</v>
      </c>
      <c r="F709" s="24"/>
      <c r="G709" s="24"/>
      <c r="H709" s="10">
        <f t="shared" si="60"/>
        <v>0</v>
      </c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</row>
    <row r="710" spans="1:39" ht="28.9" customHeight="1" x14ac:dyDescent="0.2">
      <c r="A710" s="30" t="s">
        <v>1130</v>
      </c>
      <c r="B710" s="27" t="s">
        <v>1131</v>
      </c>
      <c r="C710" s="27"/>
      <c r="D710" s="24">
        <v>-619</v>
      </c>
      <c r="E710" s="24">
        <f t="shared" si="59"/>
        <v>-619</v>
      </c>
      <c r="F710" s="24">
        <v>0</v>
      </c>
      <c r="G710" s="24">
        <v>0</v>
      </c>
      <c r="H710" s="10">
        <f t="shared" si="60"/>
        <v>-619</v>
      </c>
      <c r="K710" s="14"/>
      <c r="L710" s="14"/>
      <c r="M710" s="14"/>
      <c r="N710" s="14"/>
    </row>
    <row r="711" spans="1:39" ht="28.9" customHeight="1" x14ac:dyDescent="0.2">
      <c r="A711" s="30" t="s">
        <v>1132</v>
      </c>
      <c r="B711" s="27" t="s">
        <v>1133</v>
      </c>
      <c r="C711" s="27"/>
      <c r="D711" s="24">
        <v>-86380</v>
      </c>
      <c r="E711" s="24">
        <f t="shared" si="59"/>
        <v>-86380</v>
      </c>
      <c r="F711" s="24">
        <v>0</v>
      </c>
      <c r="G711" s="24">
        <v>0</v>
      </c>
      <c r="H711" s="10">
        <f t="shared" si="60"/>
        <v>-86380</v>
      </c>
      <c r="K711" s="14"/>
      <c r="L711" s="14"/>
      <c r="M711" s="14"/>
      <c r="N711" s="14"/>
    </row>
    <row r="712" spans="1:39" ht="28.9" customHeight="1" x14ac:dyDescent="0.2">
      <c r="A712" s="30" t="s">
        <v>1134</v>
      </c>
      <c r="B712" s="27" t="s">
        <v>1135</v>
      </c>
      <c r="C712" s="27"/>
      <c r="D712" s="24">
        <v>85203</v>
      </c>
      <c r="E712" s="24">
        <f t="shared" si="59"/>
        <v>85203</v>
      </c>
      <c r="F712" s="24">
        <v>0</v>
      </c>
      <c r="G712" s="24">
        <v>0</v>
      </c>
      <c r="H712" s="10">
        <f t="shared" si="60"/>
        <v>85203</v>
      </c>
      <c r="K712" s="14"/>
      <c r="L712" s="14"/>
      <c r="M712" s="14"/>
      <c r="N712" s="14"/>
    </row>
    <row r="713" spans="1:39" ht="28.5" customHeight="1" x14ac:dyDescent="0.2">
      <c r="A713" s="27" t="s">
        <v>1475</v>
      </c>
      <c r="B713" s="27" t="s">
        <v>1476</v>
      </c>
      <c r="C713" s="24"/>
      <c r="D713" s="83">
        <v>-348978</v>
      </c>
      <c r="E713" s="24">
        <f t="shared" si="59"/>
        <v>-348978</v>
      </c>
      <c r="F713" s="24"/>
      <c r="G713" s="24"/>
      <c r="H713" s="10">
        <f t="shared" si="60"/>
        <v>-348978</v>
      </c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</row>
    <row r="714" spans="1:39" ht="28.9" customHeight="1" x14ac:dyDescent="0.2">
      <c r="A714" s="8" t="s">
        <v>1136</v>
      </c>
      <c r="B714" s="9" t="s">
        <v>1137</v>
      </c>
      <c r="C714" s="9"/>
      <c r="D714" s="10">
        <v>-180114</v>
      </c>
      <c r="E714" s="10">
        <f t="shared" si="59"/>
        <v>-180114</v>
      </c>
      <c r="F714" s="10">
        <v>0</v>
      </c>
      <c r="G714" s="10">
        <v>0</v>
      </c>
      <c r="H714" s="10">
        <f t="shared" si="60"/>
        <v>-180114</v>
      </c>
      <c r="K714" s="14"/>
      <c r="L714" s="14"/>
      <c r="M714" s="14"/>
      <c r="N714" s="14"/>
    </row>
    <row r="715" spans="1:39" ht="28.9" customHeight="1" x14ac:dyDescent="0.2">
      <c r="A715" s="8" t="s">
        <v>1138</v>
      </c>
      <c r="B715" s="9" t="s">
        <v>1139</v>
      </c>
      <c r="C715" s="24"/>
      <c r="D715" s="10">
        <v>-529059</v>
      </c>
      <c r="E715" s="10">
        <f t="shared" si="59"/>
        <v>-529059</v>
      </c>
      <c r="F715" s="10">
        <v>0</v>
      </c>
      <c r="G715" s="10">
        <v>0</v>
      </c>
      <c r="H715" s="10">
        <f t="shared" si="60"/>
        <v>-529059</v>
      </c>
      <c r="K715" s="14"/>
      <c r="L715" s="14"/>
      <c r="M715" s="14"/>
      <c r="N715" s="14"/>
    </row>
    <row r="716" spans="1:39" ht="28.9" customHeight="1" x14ac:dyDescent="0.2">
      <c r="A716" s="8" t="s">
        <v>1140</v>
      </c>
      <c r="B716" s="9" t="s">
        <v>1141</v>
      </c>
      <c r="C716" s="9"/>
      <c r="D716" s="10">
        <v>-172463</v>
      </c>
      <c r="E716" s="10">
        <f t="shared" si="59"/>
        <v>-172463</v>
      </c>
      <c r="F716" s="10">
        <v>0</v>
      </c>
      <c r="G716" s="10">
        <v>0</v>
      </c>
      <c r="H716" s="10">
        <f t="shared" si="60"/>
        <v>-172463</v>
      </c>
      <c r="K716" s="14"/>
      <c r="L716" s="14"/>
      <c r="M716" s="14"/>
      <c r="N716" s="14"/>
    </row>
    <row r="717" spans="1:39" ht="28.5" customHeight="1" x14ac:dyDescent="0.2">
      <c r="A717" s="27" t="s">
        <v>1477</v>
      </c>
      <c r="B717" s="27" t="s">
        <v>1478</v>
      </c>
      <c r="C717" s="24"/>
      <c r="D717" s="83">
        <v>-63652</v>
      </c>
      <c r="E717" s="24">
        <f t="shared" si="59"/>
        <v>-63652</v>
      </c>
      <c r="F717" s="24"/>
      <c r="G717" s="24"/>
      <c r="H717" s="10">
        <f t="shared" si="60"/>
        <v>-63652</v>
      </c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</row>
    <row r="718" spans="1:39" ht="28.5" customHeight="1" x14ac:dyDescent="0.2">
      <c r="A718" s="27" t="s">
        <v>1479</v>
      </c>
      <c r="B718" s="27" t="s">
        <v>1480</v>
      </c>
      <c r="C718" s="24"/>
      <c r="D718" s="83">
        <v>-453399</v>
      </c>
      <c r="E718" s="24">
        <f t="shared" si="59"/>
        <v>-453399</v>
      </c>
      <c r="F718" s="24"/>
      <c r="G718" s="24"/>
      <c r="H718" s="10">
        <f t="shared" si="60"/>
        <v>-453399</v>
      </c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</row>
    <row r="719" spans="1:39" ht="28.5" customHeight="1" x14ac:dyDescent="0.2">
      <c r="A719" s="27">
        <v>1116543</v>
      </c>
      <c r="B719" s="27" t="s">
        <v>1481</v>
      </c>
      <c r="C719" s="24"/>
      <c r="D719" s="83">
        <v>-75540</v>
      </c>
      <c r="E719" s="24">
        <f t="shared" si="59"/>
        <v>-75540</v>
      </c>
      <c r="F719" s="24"/>
      <c r="G719" s="24"/>
      <c r="H719" s="10">
        <f t="shared" si="60"/>
        <v>-75540</v>
      </c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</row>
    <row r="720" spans="1:39" ht="38.25" x14ac:dyDescent="0.2">
      <c r="A720" s="8" t="s">
        <v>1142</v>
      </c>
      <c r="B720" s="9" t="s">
        <v>1143</v>
      </c>
      <c r="C720" s="9"/>
      <c r="D720" s="10">
        <v>-790000</v>
      </c>
      <c r="E720" s="10">
        <f t="shared" si="59"/>
        <v>-790000</v>
      </c>
      <c r="F720" s="10">
        <v>0</v>
      </c>
      <c r="G720" s="10">
        <v>0</v>
      </c>
      <c r="H720" s="10">
        <f t="shared" si="60"/>
        <v>-790000</v>
      </c>
      <c r="K720" s="14"/>
      <c r="L720" s="14"/>
      <c r="M720" s="14"/>
      <c r="N720" s="14"/>
    </row>
    <row r="721" spans="1:39" ht="28.5" customHeight="1" x14ac:dyDescent="0.2">
      <c r="A721" s="27">
        <v>1116547</v>
      </c>
      <c r="B721" s="27" t="s">
        <v>1482</v>
      </c>
      <c r="C721" s="24"/>
      <c r="D721" s="83">
        <v>348345</v>
      </c>
      <c r="E721" s="24">
        <f t="shared" si="59"/>
        <v>348345</v>
      </c>
      <c r="F721" s="24"/>
      <c r="G721" s="24"/>
      <c r="H721" s="10">
        <f t="shared" si="60"/>
        <v>348345</v>
      </c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</row>
    <row r="722" spans="1:39" ht="28.9" customHeight="1" x14ac:dyDescent="0.2">
      <c r="A722" s="8" t="s">
        <v>1144</v>
      </c>
      <c r="B722" s="9" t="s">
        <v>1145</v>
      </c>
      <c r="C722" s="9"/>
      <c r="D722" s="10">
        <v>575000</v>
      </c>
      <c r="E722" s="10">
        <f t="shared" si="59"/>
        <v>575000</v>
      </c>
      <c r="F722" s="10">
        <v>0</v>
      </c>
      <c r="G722" s="10">
        <v>0</v>
      </c>
      <c r="H722" s="10">
        <f t="shared" si="60"/>
        <v>575000</v>
      </c>
      <c r="K722" s="14"/>
      <c r="L722" s="14"/>
      <c r="M722" s="14"/>
      <c r="N722" s="14"/>
    </row>
    <row r="723" spans="1:39" ht="28.9" customHeight="1" x14ac:dyDescent="0.2">
      <c r="A723" s="8" t="s">
        <v>1146</v>
      </c>
      <c r="B723" s="9" t="s">
        <v>1147</v>
      </c>
      <c r="C723" s="9"/>
      <c r="D723" s="10">
        <v>445000</v>
      </c>
      <c r="E723" s="10">
        <f t="shared" si="59"/>
        <v>445000</v>
      </c>
      <c r="F723" s="10">
        <v>0</v>
      </c>
      <c r="G723" s="10">
        <v>0</v>
      </c>
      <c r="H723" s="10">
        <f t="shared" si="60"/>
        <v>445000</v>
      </c>
      <c r="K723" s="14"/>
      <c r="L723" s="14"/>
      <c r="M723" s="14"/>
      <c r="N723" s="14"/>
    </row>
    <row r="724" spans="1:39" ht="28.5" customHeight="1" x14ac:dyDescent="0.2">
      <c r="A724" s="27">
        <v>1124836</v>
      </c>
      <c r="B724" s="27" t="s">
        <v>1483</v>
      </c>
      <c r="C724" s="24"/>
      <c r="D724" s="83">
        <v>-130363</v>
      </c>
      <c r="E724" s="24">
        <f t="shared" si="59"/>
        <v>-130363</v>
      </c>
      <c r="F724" s="24"/>
      <c r="G724" s="24"/>
      <c r="H724" s="10">
        <f t="shared" si="60"/>
        <v>-130363</v>
      </c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</row>
    <row r="725" spans="1:39" s="3" customFormat="1" ht="28.5" customHeight="1" x14ac:dyDescent="0.2">
      <c r="A725" s="12">
        <v>1124962</v>
      </c>
      <c r="B725" s="12" t="s">
        <v>1484</v>
      </c>
      <c r="C725" s="13"/>
      <c r="D725" s="74">
        <v>1473900</v>
      </c>
      <c r="E725" s="13">
        <f t="shared" si="59"/>
        <v>1473900</v>
      </c>
      <c r="F725" s="13"/>
      <c r="G725" s="13"/>
      <c r="H725" s="13">
        <f t="shared" si="60"/>
        <v>1473900</v>
      </c>
      <c r="I725" s="2"/>
    </row>
    <row r="726" spans="1:39" ht="28.5" customHeight="1" x14ac:dyDescent="0.2">
      <c r="A726" s="27">
        <v>1124986</v>
      </c>
      <c r="B726" s="27" t="s">
        <v>1485</v>
      </c>
      <c r="C726" s="24"/>
      <c r="D726" s="83">
        <v>3205000</v>
      </c>
      <c r="E726" s="24">
        <f t="shared" si="59"/>
        <v>3205000</v>
      </c>
      <c r="F726" s="24"/>
      <c r="G726" s="24"/>
      <c r="H726" s="10">
        <f t="shared" si="60"/>
        <v>3205000</v>
      </c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</row>
    <row r="727" spans="1:39" ht="28.5" customHeight="1" x14ac:dyDescent="0.2">
      <c r="A727" s="27">
        <v>1125758</v>
      </c>
      <c r="B727" s="27" t="s">
        <v>1486</v>
      </c>
      <c r="C727" s="24"/>
      <c r="D727" s="83">
        <v>961421</v>
      </c>
      <c r="E727" s="24">
        <f t="shared" si="59"/>
        <v>961421</v>
      </c>
      <c r="F727" s="24"/>
      <c r="G727" s="24"/>
      <c r="H727" s="10">
        <f t="shared" si="60"/>
        <v>961421</v>
      </c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</row>
    <row r="728" spans="1:39" ht="18" customHeight="1" x14ac:dyDescent="0.2">
      <c r="A728" s="95" t="s">
        <v>1148</v>
      </c>
      <c r="B728" s="96"/>
      <c r="C728" s="40">
        <f t="shared" ref="C728:H728" si="61">SUM(C673:C727)</f>
        <v>0</v>
      </c>
      <c r="D728" s="15">
        <f t="shared" si="61"/>
        <v>42613719</v>
      </c>
      <c r="E728" s="15">
        <f t="shared" si="61"/>
        <v>42613719</v>
      </c>
      <c r="F728" s="15">
        <f t="shared" si="61"/>
        <v>26055000</v>
      </c>
      <c r="G728" s="15">
        <f t="shared" si="61"/>
        <v>24787000</v>
      </c>
      <c r="H728" s="15">
        <f t="shared" si="61"/>
        <v>93455719</v>
      </c>
      <c r="K728" s="14"/>
      <c r="L728" s="14"/>
      <c r="M728" s="14"/>
      <c r="N728" s="14"/>
    </row>
    <row r="729" spans="1:39" ht="18" customHeight="1" x14ac:dyDescent="0.2">
      <c r="A729" s="97"/>
      <c r="B729" s="98"/>
      <c r="C729" s="98"/>
      <c r="D729" s="98"/>
      <c r="E729" s="98"/>
      <c r="F729" s="98"/>
      <c r="G729" s="98"/>
      <c r="H729" s="98"/>
      <c r="K729" s="14"/>
      <c r="L729" s="14"/>
      <c r="M729" s="14"/>
      <c r="N729" s="14"/>
    </row>
    <row r="730" spans="1:39" ht="18" customHeight="1" thickBot="1" x14ac:dyDescent="0.25">
      <c r="A730" s="54">
        <v>3873</v>
      </c>
      <c r="B730" s="93" t="s">
        <v>1487</v>
      </c>
      <c r="C730" s="93"/>
      <c r="D730" s="94"/>
      <c r="E730" s="94"/>
      <c r="F730" s="94"/>
      <c r="G730" s="94"/>
      <c r="H730" s="94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</row>
    <row r="731" spans="1:39" ht="26.25" thickTop="1" x14ac:dyDescent="0.2">
      <c r="A731" s="19" t="s">
        <v>0</v>
      </c>
      <c r="B731" s="20" t="s">
        <v>1</v>
      </c>
      <c r="C731" s="20" t="s">
        <v>1379</v>
      </c>
      <c r="D731" s="21" t="s">
        <v>1514</v>
      </c>
      <c r="E731" s="21" t="s">
        <v>1380</v>
      </c>
      <c r="F731" s="21" t="s">
        <v>2</v>
      </c>
      <c r="G731" s="21" t="s">
        <v>3</v>
      </c>
      <c r="H731" s="21" t="s">
        <v>1381</v>
      </c>
    </row>
    <row r="732" spans="1:39" ht="23.25" customHeight="1" x14ac:dyDescent="0.2">
      <c r="A732" s="55" t="s">
        <v>1488</v>
      </c>
      <c r="B732" s="55" t="s">
        <v>1489</v>
      </c>
      <c r="C732" s="51"/>
      <c r="D732" s="85">
        <v>3502</v>
      </c>
      <c r="E732" s="51">
        <f t="shared" ref="E732:E737" si="62">SUM(C732:D732)</f>
        <v>3502</v>
      </c>
      <c r="F732" s="24"/>
      <c r="G732" s="24"/>
      <c r="H732" s="52">
        <f t="shared" ref="H732:H737" si="63">SUM(E732:G732)</f>
        <v>3502</v>
      </c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</row>
    <row r="733" spans="1:39" ht="23.25" customHeight="1" x14ac:dyDescent="0.2">
      <c r="A733" s="55" t="s">
        <v>1490</v>
      </c>
      <c r="B733" s="55" t="s">
        <v>1491</v>
      </c>
      <c r="C733" s="51"/>
      <c r="D733" s="85">
        <v>-6348</v>
      </c>
      <c r="E733" s="51">
        <f t="shared" si="62"/>
        <v>-6348</v>
      </c>
      <c r="F733" s="24"/>
      <c r="G733" s="24"/>
      <c r="H733" s="52">
        <f t="shared" si="63"/>
        <v>-6348</v>
      </c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</row>
    <row r="734" spans="1:39" ht="23.25" customHeight="1" x14ac:dyDescent="0.2">
      <c r="A734" s="55" t="s">
        <v>1492</v>
      </c>
      <c r="B734" s="55" t="s">
        <v>1493</v>
      </c>
      <c r="C734" s="51"/>
      <c r="D734" s="85">
        <v>-478</v>
      </c>
      <c r="E734" s="51">
        <f t="shared" si="62"/>
        <v>-478</v>
      </c>
      <c r="F734" s="24"/>
      <c r="G734" s="24"/>
      <c r="H734" s="52">
        <f t="shared" si="63"/>
        <v>-478</v>
      </c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</row>
    <row r="735" spans="1:39" ht="23.25" customHeight="1" x14ac:dyDescent="0.2">
      <c r="A735" s="55" t="s">
        <v>1494</v>
      </c>
      <c r="B735" s="55" t="s">
        <v>1495</v>
      </c>
      <c r="C735" s="51"/>
      <c r="D735" s="85">
        <v>196</v>
      </c>
      <c r="E735" s="51">
        <f t="shared" si="62"/>
        <v>196</v>
      </c>
      <c r="F735" s="24"/>
      <c r="G735" s="24"/>
      <c r="H735" s="52">
        <f t="shared" si="63"/>
        <v>196</v>
      </c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</row>
    <row r="736" spans="1:39" ht="23.25" customHeight="1" x14ac:dyDescent="0.2">
      <c r="A736" s="55" t="s">
        <v>1496</v>
      </c>
      <c r="B736" s="55" t="s">
        <v>1497</v>
      </c>
      <c r="C736" s="51"/>
      <c r="D736" s="85">
        <v>-23691</v>
      </c>
      <c r="E736" s="51">
        <f t="shared" si="62"/>
        <v>-23691</v>
      </c>
      <c r="F736" s="24"/>
      <c r="G736" s="24"/>
      <c r="H736" s="52">
        <f t="shared" si="63"/>
        <v>-23691</v>
      </c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</row>
    <row r="737" spans="1:39" ht="23.25" customHeight="1" x14ac:dyDescent="0.2">
      <c r="A737" s="55" t="s">
        <v>1498</v>
      </c>
      <c r="B737" s="55" t="s">
        <v>1499</v>
      </c>
      <c r="C737" s="51"/>
      <c r="D737" s="85">
        <v>-4611</v>
      </c>
      <c r="E737" s="51">
        <f t="shared" si="62"/>
        <v>-4611</v>
      </c>
      <c r="F737" s="24"/>
      <c r="G737" s="24"/>
      <c r="H737" s="52">
        <f t="shared" si="63"/>
        <v>-4611</v>
      </c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</row>
    <row r="738" spans="1:39" ht="18" customHeight="1" x14ac:dyDescent="0.2">
      <c r="A738" s="102" t="s">
        <v>1500</v>
      </c>
      <c r="B738" s="103"/>
      <c r="C738" s="56">
        <f t="shared" ref="C738:H738" si="64">SUM(C732:C737)</f>
        <v>0</v>
      </c>
      <c r="D738" s="57">
        <f t="shared" si="64"/>
        <v>-31430</v>
      </c>
      <c r="E738" s="57">
        <f t="shared" si="64"/>
        <v>-31430</v>
      </c>
      <c r="F738" s="57">
        <f t="shared" si="64"/>
        <v>0</v>
      </c>
      <c r="G738" s="57">
        <f t="shared" si="64"/>
        <v>0</v>
      </c>
      <c r="H738" s="57">
        <f t="shared" si="64"/>
        <v>-31430</v>
      </c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</row>
    <row r="739" spans="1:39" ht="18" customHeight="1" x14ac:dyDescent="0.2">
      <c r="A739" s="97"/>
      <c r="B739" s="98"/>
      <c r="C739" s="98"/>
      <c r="D739" s="98"/>
      <c r="E739" s="98"/>
      <c r="F739" s="98"/>
      <c r="G739" s="98"/>
      <c r="H739" s="98"/>
      <c r="K739" s="14"/>
      <c r="L739" s="14"/>
      <c r="M739" s="14"/>
      <c r="N739" s="14"/>
    </row>
    <row r="740" spans="1:39" ht="18" customHeight="1" thickBot="1" x14ac:dyDescent="0.25">
      <c r="A740" s="6" t="s">
        <v>1149</v>
      </c>
      <c r="B740" s="93" t="s">
        <v>1150</v>
      </c>
      <c r="C740" s="93"/>
      <c r="D740" s="94"/>
      <c r="E740" s="94"/>
      <c r="F740" s="94"/>
      <c r="G740" s="94"/>
      <c r="H740" s="94"/>
      <c r="K740" s="14"/>
      <c r="L740" s="14"/>
      <c r="M740" s="14"/>
      <c r="N740" s="14"/>
    </row>
    <row r="741" spans="1:39" ht="26.25" thickTop="1" x14ac:dyDescent="0.2">
      <c r="A741" s="19" t="s">
        <v>0</v>
      </c>
      <c r="B741" s="20" t="s">
        <v>1</v>
      </c>
      <c r="C741" s="20" t="s">
        <v>1379</v>
      </c>
      <c r="D741" s="21" t="s">
        <v>1514</v>
      </c>
      <c r="E741" s="21" t="s">
        <v>1380</v>
      </c>
      <c r="F741" s="21" t="s">
        <v>2</v>
      </c>
      <c r="G741" s="21" t="s">
        <v>3</v>
      </c>
      <c r="H741" s="21" t="s">
        <v>1381</v>
      </c>
    </row>
    <row r="742" spans="1:39" ht="28.9" customHeight="1" x14ac:dyDescent="0.2">
      <c r="A742" s="8" t="s">
        <v>1151</v>
      </c>
      <c r="B742" s="9" t="s">
        <v>1152</v>
      </c>
      <c r="C742" s="9"/>
      <c r="D742" s="10">
        <v>-468672</v>
      </c>
      <c r="E742" s="10">
        <f>SUM(C742:D742)</f>
        <v>-468672</v>
      </c>
      <c r="F742" s="10">
        <v>0</v>
      </c>
      <c r="G742" s="10">
        <v>0</v>
      </c>
      <c r="H742" s="10">
        <f t="shared" ref="H742:H754" si="65">SUM(E742:G742)</f>
        <v>-468672</v>
      </c>
      <c r="K742" s="14"/>
      <c r="L742" s="14"/>
      <c r="M742" s="14"/>
      <c r="N742" s="14"/>
    </row>
    <row r="743" spans="1:39" ht="28.9" customHeight="1" x14ac:dyDescent="0.2">
      <c r="A743" s="8" t="s">
        <v>1153</v>
      </c>
      <c r="B743" s="9" t="s">
        <v>1154</v>
      </c>
      <c r="C743" s="9"/>
      <c r="D743" s="10">
        <v>0</v>
      </c>
      <c r="E743" s="10">
        <f t="shared" ref="E743:E754" si="66">SUM(C743:D743)</f>
        <v>0</v>
      </c>
      <c r="F743" s="10">
        <v>76622781</v>
      </c>
      <c r="G743" s="10">
        <v>981809</v>
      </c>
      <c r="H743" s="10">
        <f t="shared" si="65"/>
        <v>77604590</v>
      </c>
      <c r="K743" s="14"/>
      <c r="L743" s="14"/>
      <c r="M743" s="14"/>
      <c r="N743" s="14"/>
    </row>
    <row r="744" spans="1:39" ht="28.9" customHeight="1" x14ac:dyDescent="0.2">
      <c r="A744" s="8" t="s">
        <v>1155</v>
      </c>
      <c r="B744" s="9" t="s">
        <v>1156</v>
      </c>
      <c r="C744" s="9"/>
      <c r="D744" s="10">
        <v>-397222</v>
      </c>
      <c r="E744" s="10">
        <f t="shared" si="66"/>
        <v>-397222</v>
      </c>
      <c r="F744" s="10">
        <v>0</v>
      </c>
      <c r="G744" s="10">
        <v>0</v>
      </c>
      <c r="H744" s="10">
        <f t="shared" si="65"/>
        <v>-397222</v>
      </c>
      <c r="K744" s="14"/>
      <c r="L744" s="14"/>
      <c r="M744" s="14"/>
      <c r="N744" s="14"/>
    </row>
    <row r="745" spans="1:39" ht="28.9" customHeight="1" x14ac:dyDescent="0.2">
      <c r="A745" s="8" t="s">
        <v>1157</v>
      </c>
      <c r="B745" s="9" t="s">
        <v>1158</v>
      </c>
      <c r="C745" s="9"/>
      <c r="D745" s="10">
        <v>510740</v>
      </c>
      <c r="E745" s="10">
        <f t="shared" si="66"/>
        <v>510740</v>
      </c>
      <c r="F745" s="10">
        <v>0</v>
      </c>
      <c r="G745" s="10">
        <v>0</v>
      </c>
      <c r="H745" s="10">
        <f t="shared" si="65"/>
        <v>510740</v>
      </c>
      <c r="K745" s="14"/>
      <c r="L745" s="14"/>
      <c r="M745" s="14"/>
      <c r="N745" s="14"/>
    </row>
    <row r="746" spans="1:39" ht="28.9" customHeight="1" x14ac:dyDescent="0.2">
      <c r="A746" s="8" t="s">
        <v>1159</v>
      </c>
      <c r="B746" s="9" t="s">
        <v>1160</v>
      </c>
      <c r="C746" s="9"/>
      <c r="D746" s="10">
        <v>326204</v>
      </c>
      <c r="E746" s="10">
        <f t="shared" si="66"/>
        <v>326204</v>
      </c>
      <c r="F746" s="10">
        <v>1330941</v>
      </c>
      <c r="G746" s="10">
        <v>0</v>
      </c>
      <c r="H746" s="10">
        <f t="shared" si="65"/>
        <v>1657145</v>
      </c>
      <c r="K746" s="14"/>
      <c r="L746" s="14"/>
      <c r="M746" s="14"/>
      <c r="N746" s="14"/>
    </row>
    <row r="747" spans="1:39" ht="38.25" x14ac:dyDescent="0.2">
      <c r="A747" s="8" t="s">
        <v>1161</v>
      </c>
      <c r="B747" s="9" t="s">
        <v>1162</v>
      </c>
      <c r="C747" s="9"/>
      <c r="D747" s="10">
        <v>3292</v>
      </c>
      <c r="E747" s="10">
        <f t="shared" si="66"/>
        <v>3292</v>
      </c>
      <c r="F747" s="10">
        <v>0</v>
      </c>
      <c r="G747" s="10">
        <v>0</v>
      </c>
      <c r="H747" s="10">
        <f t="shared" si="65"/>
        <v>3292</v>
      </c>
      <c r="K747" s="14"/>
      <c r="L747" s="14"/>
      <c r="M747" s="14"/>
      <c r="N747" s="14"/>
    </row>
    <row r="748" spans="1:39" ht="28.9" customHeight="1" x14ac:dyDescent="0.2">
      <c r="A748" s="8" t="s">
        <v>1163</v>
      </c>
      <c r="B748" s="9" t="s">
        <v>1164</v>
      </c>
      <c r="C748" s="9"/>
      <c r="D748" s="10">
        <v>26219</v>
      </c>
      <c r="E748" s="10">
        <f t="shared" si="66"/>
        <v>26219</v>
      </c>
      <c r="F748" s="10">
        <v>0</v>
      </c>
      <c r="G748" s="10">
        <v>0</v>
      </c>
      <c r="H748" s="10">
        <f t="shared" si="65"/>
        <v>26219</v>
      </c>
      <c r="K748" s="14"/>
      <c r="L748" s="14"/>
      <c r="M748" s="14"/>
      <c r="N748" s="14"/>
    </row>
    <row r="749" spans="1:39" ht="28.9" customHeight="1" x14ac:dyDescent="0.2">
      <c r="A749" s="8" t="s">
        <v>1165</v>
      </c>
      <c r="B749" s="9" t="s">
        <v>1166</v>
      </c>
      <c r="C749" s="9"/>
      <c r="D749" s="10">
        <v>1322225</v>
      </c>
      <c r="E749" s="10">
        <f t="shared" si="66"/>
        <v>1322225</v>
      </c>
      <c r="F749" s="10">
        <v>0</v>
      </c>
      <c r="G749" s="10">
        <v>0</v>
      </c>
      <c r="H749" s="10">
        <f t="shared" si="65"/>
        <v>1322225</v>
      </c>
      <c r="K749" s="14"/>
      <c r="L749" s="14"/>
      <c r="M749" s="14"/>
      <c r="N749" s="14"/>
    </row>
    <row r="750" spans="1:39" ht="28.9" customHeight="1" x14ac:dyDescent="0.2">
      <c r="A750" s="8" t="s">
        <v>1167</v>
      </c>
      <c r="B750" s="9" t="s">
        <v>1168</v>
      </c>
      <c r="C750" s="9"/>
      <c r="D750" s="10">
        <v>315480</v>
      </c>
      <c r="E750" s="10">
        <f t="shared" si="66"/>
        <v>315480</v>
      </c>
      <c r="F750" s="10">
        <v>0</v>
      </c>
      <c r="G750" s="10">
        <v>0</v>
      </c>
      <c r="H750" s="10">
        <f t="shared" si="65"/>
        <v>315480</v>
      </c>
      <c r="K750" s="14"/>
      <c r="L750" s="14"/>
      <c r="M750" s="14"/>
      <c r="N750" s="14"/>
    </row>
    <row r="751" spans="1:39" ht="28.9" customHeight="1" x14ac:dyDescent="0.2">
      <c r="A751" s="8" t="s">
        <v>1169</v>
      </c>
      <c r="B751" s="9" t="s">
        <v>1170</v>
      </c>
      <c r="C751" s="9"/>
      <c r="D751" s="10">
        <v>311358</v>
      </c>
      <c r="E751" s="10">
        <f t="shared" si="66"/>
        <v>311358</v>
      </c>
      <c r="F751" s="10">
        <v>0</v>
      </c>
      <c r="G751" s="10">
        <v>0</v>
      </c>
      <c r="H751" s="10">
        <f t="shared" si="65"/>
        <v>311358</v>
      </c>
      <c r="K751" s="14"/>
      <c r="L751" s="14"/>
      <c r="M751" s="14"/>
      <c r="N751" s="14"/>
    </row>
    <row r="752" spans="1:39" ht="28.9" customHeight="1" x14ac:dyDescent="0.2">
      <c r="A752" s="8" t="s">
        <v>1171</v>
      </c>
      <c r="B752" s="9" t="s">
        <v>1172</v>
      </c>
      <c r="C752" s="9"/>
      <c r="D752" s="10">
        <v>921277</v>
      </c>
      <c r="E752" s="10">
        <f t="shared" si="66"/>
        <v>921277</v>
      </c>
      <c r="F752" s="10">
        <v>0</v>
      </c>
      <c r="G752" s="10">
        <v>0</v>
      </c>
      <c r="H752" s="10">
        <f t="shared" si="65"/>
        <v>921277</v>
      </c>
      <c r="K752" s="14"/>
      <c r="L752" s="14"/>
      <c r="M752" s="14"/>
      <c r="N752" s="14"/>
    </row>
    <row r="753" spans="1:14" ht="28.9" customHeight="1" x14ac:dyDescent="0.2">
      <c r="A753" s="8" t="s">
        <v>1173</v>
      </c>
      <c r="B753" s="9" t="s">
        <v>1174</v>
      </c>
      <c r="C753" s="9"/>
      <c r="D753" s="10">
        <v>0</v>
      </c>
      <c r="E753" s="10">
        <f t="shared" si="66"/>
        <v>0</v>
      </c>
      <c r="F753" s="10">
        <v>142507</v>
      </c>
      <c r="G753" s="10">
        <v>2021251</v>
      </c>
      <c r="H753" s="10">
        <f t="shared" si="65"/>
        <v>2163758</v>
      </c>
      <c r="K753" s="14"/>
      <c r="L753" s="14"/>
      <c r="M753" s="14"/>
      <c r="N753" s="14"/>
    </row>
    <row r="754" spans="1:14" s="3" customFormat="1" ht="28.9" customHeight="1" x14ac:dyDescent="0.2">
      <c r="A754" s="11" t="s">
        <v>1175</v>
      </c>
      <c r="B754" s="12" t="s">
        <v>1176</v>
      </c>
      <c r="C754" s="12"/>
      <c r="D754" s="13">
        <f>890651-432272</f>
        <v>458379</v>
      </c>
      <c r="E754" s="10">
        <f t="shared" si="66"/>
        <v>458379</v>
      </c>
      <c r="F754" s="13">
        <v>0</v>
      </c>
      <c r="G754" s="13">
        <v>0</v>
      </c>
      <c r="H754" s="10">
        <f t="shared" si="65"/>
        <v>458379</v>
      </c>
      <c r="I754" s="2"/>
      <c r="K754" s="14"/>
      <c r="L754" s="14"/>
      <c r="M754" s="14"/>
      <c r="N754" s="14"/>
    </row>
    <row r="755" spans="1:14" ht="18" customHeight="1" x14ac:dyDescent="0.2">
      <c r="A755" s="95" t="s">
        <v>1177</v>
      </c>
      <c r="B755" s="96"/>
      <c r="C755" s="41">
        <f t="shared" ref="C755:H755" si="67">SUM(C742:C754)</f>
        <v>0</v>
      </c>
      <c r="D755" s="15">
        <f t="shared" si="67"/>
        <v>3329280</v>
      </c>
      <c r="E755" s="15">
        <f t="shared" si="67"/>
        <v>3329280</v>
      </c>
      <c r="F755" s="15">
        <f t="shared" si="67"/>
        <v>78096229</v>
      </c>
      <c r="G755" s="15">
        <f t="shared" si="67"/>
        <v>3003060</v>
      </c>
      <c r="H755" s="15">
        <f t="shared" si="67"/>
        <v>84428569</v>
      </c>
      <c r="K755" s="14"/>
      <c r="L755" s="14"/>
      <c r="M755" s="14"/>
      <c r="N755" s="14"/>
    </row>
    <row r="756" spans="1:14" ht="18" customHeight="1" x14ac:dyDescent="0.2">
      <c r="A756" s="97"/>
      <c r="B756" s="98"/>
      <c r="C756" s="98"/>
      <c r="D756" s="98"/>
      <c r="E756" s="98"/>
      <c r="F756" s="98"/>
      <c r="G756" s="98"/>
      <c r="H756" s="98"/>
      <c r="K756" s="14"/>
      <c r="L756" s="14"/>
      <c r="M756" s="14"/>
      <c r="N756" s="14"/>
    </row>
    <row r="757" spans="1:14" ht="18" customHeight="1" thickBot="1" x14ac:dyDescent="0.25">
      <c r="A757" s="6" t="s">
        <v>1178</v>
      </c>
      <c r="B757" s="93" t="s">
        <v>1179</v>
      </c>
      <c r="C757" s="93"/>
      <c r="D757" s="94"/>
      <c r="E757" s="94"/>
      <c r="F757" s="94"/>
      <c r="G757" s="94"/>
      <c r="H757" s="94"/>
      <c r="K757" s="14"/>
      <c r="L757" s="14"/>
      <c r="M757" s="14"/>
      <c r="N757" s="14"/>
    </row>
    <row r="758" spans="1:14" ht="26.25" thickTop="1" x14ac:dyDescent="0.2">
      <c r="A758" s="19" t="s">
        <v>0</v>
      </c>
      <c r="B758" s="20" t="s">
        <v>1</v>
      </c>
      <c r="C758" s="20" t="s">
        <v>1379</v>
      </c>
      <c r="D758" s="21" t="s">
        <v>1514</v>
      </c>
      <c r="E758" s="21" t="s">
        <v>1380</v>
      </c>
      <c r="F758" s="21" t="s">
        <v>2</v>
      </c>
      <c r="G758" s="21" t="s">
        <v>3</v>
      </c>
      <c r="H758" s="21" t="s">
        <v>1381</v>
      </c>
    </row>
    <row r="759" spans="1:14" ht="28.9" customHeight="1" x14ac:dyDescent="0.2">
      <c r="A759" s="8" t="s">
        <v>1180</v>
      </c>
      <c r="B759" s="9" t="s">
        <v>1181</v>
      </c>
      <c r="C759" s="9"/>
      <c r="D759" s="10">
        <v>43148</v>
      </c>
      <c r="E759" s="10">
        <f>SUM(C759:D759)</f>
        <v>43148</v>
      </c>
      <c r="F759" s="10">
        <v>0</v>
      </c>
      <c r="G759" s="10">
        <v>0</v>
      </c>
      <c r="H759" s="10">
        <f t="shared" ref="H759:H771" si="68">SUM(E759:G759)</f>
        <v>43148</v>
      </c>
      <c r="K759" s="14"/>
      <c r="L759" s="14"/>
      <c r="M759" s="14"/>
      <c r="N759" s="14"/>
    </row>
    <row r="760" spans="1:14" ht="28.9" customHeight="1" x14ac:dyDescent="0.2">
      <c r="A760" s="8" t="s">
        <v>1182</v>
      </c>
      <c r="B760" s="9" t="s">
        <v>1183</v>
      </c>
      <c r="C760" s="9"/>
      <c r="D760" s="10">
        <v>164</v>
      </c>
      <c r="E760" s="10">
        <f t="shared" ref="E760:E771" si="69">SUM(C760:D760)</f>
        <v>164</v>
      </c>
      <c r="F760" s="10">
        <v>0</v>
      </c>
      <c r="G760" s="10">
        <v>0</v>
      </c>
      <c r="H760" s="10">
        <f t="shared" si="68"/>
        <v>164</v>
      </c>
      <c r="K760" s="14"/>
      <c r="L760" s="14"/>
      <c r="M760" s="14"/>
      <c r="N760" s="14"/>
    </row>
    <row r="761" spans="1:14" ht="28.9" customHeight="1" x14ac:dyDescent="0.2">
      <c r="A761" s="8" t="s">
        <v>1184</v>
      </c>
      <c r="B761" s="9" t="s">
        <v>1185</v>
      </c>
      <c r="C761" s="9"/>
      <c r="D761" s="10">
        <v>-618585</v>
      </c>
      <c r="E761" s="10">
        <f t="shared" si="69"/>
        <v>-618585</v>
      </c>
      <c r="F761" s="10">
        <v>0</v>
      </c>
      <c r="G761" s="10">
        <v>0</v>
      </c>
      <c r="H761" s="10">
        <f t="shared" si="68"/>
        <v>-618585</v>
      </c>
      <c r="K761" s="14"/>
      <c r="L761" s="14"/>
      <c r="M761" s="14"/>
      <c r="N761" s="14"/>
    </row>
    <row r="762" spans="1:14" ht="28.9" customHeight="1" x14ac:dyDescent="0.2">
      <c r="A762" s="8" t="s">
        <v>1186</v>
      </c>
      <c r="B762" s="9" t="s">
        <v>1187</v>
      </c>
      <c r="C762" s="9"/>
      <c r="D762" s="10">
        <v>-17979</v>
      </c>
      <c r="E762" s="10">
        <f t="shared" si="69"/>
        <v>-17979</v>
      </c>
      <c r="F762" s="10">
        <v>0</v>
      </c>
      <c r="G762" s="10">
        <v>0</v>
      </c>
      <c r="H762" s="10">
        <f t="shared" si="68"/>
        <v>-17979</v>
      </c>
      <c r="K762" s="14"/>
      <c r="L762" s="14"/>
      <c r="M762" s="14"/>
      <c r="N762" s="14"/>
    </row>
    <row r="763" spans="1:14" ht="28.9" customHeight="1" x14ac:dyDescent="0.2">
      <c r="A763" s="8" t="s">
        <v>1188</v>
      </c>
      <c r="B763" s="9" t="s">
        <v>1189</v>
      </c>
      <c r="C763" s="9"/>
      <c r="D763" s="10">
        <v>844553</v>
      </c>
      <c r="E763" s="10">
        <f t="shared" si="69"/>
        <v>844553</v>
      </c>
      <c r="F763" s="10">
        <v>0</v>
      </c>
      <c r="G763" s="10">
        <v>0</v>
      </c>
      <c r="H763" s="10">
        <f t="shared" si="68"/>
        <v>844553</v>
      </c>
      <c r="K763" s="14"/>
      <c r="L763" s="14"/>
      <c r="M763" s="14"/>
      <c r="N763" s="14"/>
    </row>
    <row r="764" spans="1:14" ht="28.9" customHeight="1" x14ac:dyDescent="0.2">
      <c r="A764" s="8" t="s">
        <v>1190</v>
      </c>
      <c r="B764" s="9" t="s">
        <v>1191</v>
      </c>
      <c r="C764" s="9"/>
      <c r="D764" s="10">
        <v>2952794</v>
      </c>
      <c r="E764" s="10">
        <f t="shared" si="69"/>
        <v>2952794</v>
      </c>
      <c r="F764" s="10">
        <v>12462106</v>
      </c>
      <c r="G764" s="10">
        <v>0</v>
      </c>
      <c r="H764" s="10">
        <f t="shared" si="68"/>
        <v>15414900</v>
      </c>
      <c r="K764" s="14"/>
      <c r="L764" s="14"/>
      <c r="M764" s="14"/>
      <c r="N764" s="14"/>
    </row>
    <row r="765" spans="1:14" ht="28.9" customHeight="1" x14ac:dyDescent="0.2">
      <c r="A765" s="8" t="s">
        <v>1192</v>
      </c>
      <c r="B765" s="9" t="s">
        <v>1193</v>
      </c>
      <c r="C765" s="9"/>
      <c r="D765" s="10">
        <v>400516</v>
      </c>
      <c r="E765" s="10">
        <f t="shared" si="69"/>
        <v>400516</v>
      </c>
      <c r="F765" s="10">
        <v>887294</v>
      </c>
      <c r="G765" s="10">
        <v>0</v>
      </c>
      <c r="H765" s="10">
        <f t="shared" si="68"/>
        <v>1287810</v>
      </c>
      <c r="K765" s="14"/>
      <c r="L765" s="14"/>
      <c r="M765" s="14"/>
      <c r="N765" s="14"/>
    </row>
    <row r="766" spans="1:14" ht="28.9" customHeight="1" x14ac:dyDescent="0.2">
      <c r="A766" s="11" t="s">
        <v>1194</v>
      </c>
      <c r="B766" s="9" t="s">
        <v>1195</v>
      </c>
      <c r="C766" s="58"/>
      <c r="D766" s="10">
        <v>0</v>
      </c>
      <c r="E766" s="10">
        <f t="shared" si="69"/>
        <v>0</v>
      </c>
      <c r="F766" s="10">
        <v>0</v>
      </c>
      <c r="G766" s="10">
        <v>0</v>
      </c>
      <c r="H766" s="10">
        <f t="shared" si="68"/>
        <v>0</v>
      </c>
      <c r="K766" s="14"/>
      <c r="L766" s="14"/>
      <c r="M766" s="14"/>
      <c r="N766" s="14"/>
    </row>
    <row r="767" spans="1:14" ht="28.9" customHeight="1" x14ac:dyDescent="0.2">
      <c r="A767" s="27" t="s">
        <v>1501</v>
      </c>
      <c r="B767" s="27" t="s">
        <v>1502</v>
      </c>
      <c r="C767" s="24"/>
      <c r="D767" s="83">
        <v>28365</v>
      </c>
      <c r="E767" s="24">
        <f>SUM(C767:D767)</f>
        <v>28365</v>
      </c>
      <c r="F767" s="24">
        <v>0</v>
      </c>
      <c r="G767" s="24">
        <v>0</v>
      </c>
      <c r="H767" s="10">
        <f t="shared" si="68"/>
        <v>28365</v>
      </c>
      <c r="K767" s="14"/>
      <c r="L767" s="14"/>
      <c r="M767" s="14"/>
      <c r="N767" s="14"/>
    </row>
    <row r="768" spans="1:14" ht="28.9" customHeight="1" x14ac:dyDescent="0.2">
      <c r="A768" s="8" t="s">
        <v>1196</v>
      </c>
      <c r="B768" s="9" t="s">
        <v>1197</v>
      </c>
      <c r="C768" s="9"/>
      <c r="D768" s="10">
        <v>0</v>
      </c>
      <c r="E768" s="10">
        <f t="shared" si="69"/>
        <v>0</v>
      </c>
      <c r="F768" s="10">
        <v>0</v>
      </c>
      <c r="G768" s="10">
        <v>5770642</v>
      </c>
      <c r="H768" s="10">
        <f t="shared" si="68"/>
        <v>5770642</v>
      </c>
      <c r="K768" s="14"/>
      <c r="L768" s="14"/>
      <c r="M768" s="14"/>
      <c r="N768" s="14"/>
    </row>
    <row r="769" spans="1:14" ht="28.9" customHeight="1" x14ac:dyDescent="0.2">
      <c r="A769" s="8" t="s">
        <v>1198</v>
      </c>
      <c r="B769" s="9" t="s">
        <v>1199</v>
      </c>
      <c r="C769" s="9"/>
      <c r="D769" s="10">
        <v>17457808</v>
      </c>
      <c r="E769" s="10">
        <f t="shared" si="69"/>
        <v>17457808</v>
      </c>
      <c r="F769" s="10">
        <v>0</v>
      </c>
      <c r="G769" s="10">
        <v>0</v>
      </c>
      <c r="H769" s="10">
        <f t="shared" si="68"/>
        <v>17457808</v>
      </c>
      <c r="K769" s="14"/>
      <c r="L769" s="14"/>
      <c r="M769" s="14"/>
      <c r="N769" s="14"/>
    </row>
    <row r="770" spans="1:14" ht="28.9" customHeight="1" x14ac:dyDescent="0.2">
      <c r="A770" s="8" t="s">
        <v>1200</v>
      </c>
      <c r="B770" s="9" t="s">
        <v>1201</v>
      </c>
      <c r="C770" s="25">
        <v>4746204</v>
      </c>
      <c r="D770" s="10">
        <v>1640027</v>
      </c>
      <c r="E770" s="10">
        <f t="shared" si="69"/>
        <v>6386231</v>
      </c>
      <c r="F770" s="10">
        <v>0</v>
      </c>
      <c r="G770" s="10">
        <v>0</v>
      </c>
      <c r="H770" s="10">
        <f>SUM(E770:G770)</f>
        <v>6386231</v>
      </c>
      <c r="K770" s="14"/>
      <c r="L770" s="14"/>
      <c r="M770" s="14"/>
      <c r="N770" s="14"/>
    </row>
    <row r="771" spans="1:14" ht="28.9" customHeight="1" x14ac:dyDescent="0.2">
      <c r="A771" s="8" t="s">
        <v>1202</v>
      </c>
      <c r="B771" s="9" t="s">
        <v>1203</v>
      </c>
      <c r="C771" s="9"/>
      <c r="D771" s="10">
        <v>2004501</v>
      </c>
      <c r="E771" s="10">
        <f t="shared" si="69"/>
        <v>2004501</v>
      </c>
      <c r="F771" s="10">
        <v>0</v>
      </c>
      <c r="G771" s="10">
        <v>0</v>
      </c>
      <c r="H771" s="10">
        <f t="shared" si="68"/>
        <v>2004501</v>
      </c>
      <c r="K771" s="14"/>
      <c r="L771" s="14"/>
      <c r="M771" s="14"/>
      <c r="N771" s="14"/>
    </row>
    <row r="772" spans="1:14" ht="18" customHeight="1" x14ac:dyDescent="0.2">
      <c r="A772" s="95" t="s">
        <v>1204</v>
      </c>
      <c r="B772" s="96"/>
      <c r="C772" s="40">
        <f t="shared" ref="C772:H772" si="70">SUM(C759:C771)</f>
        <v>4746204</v>
      </c>
      <c r="D772" s="15">
        <f t="shared" si="70"/>
        <v>24735312</v>
      </c>
      <c r="E772" s="15">
        <f t="shared" si="70"/>
        <v>29481516</v>
      </c>
      <c r="F772" s="15">
        <f t="shared" si="70"/>
        <v>13349400</v>
      </c>
      <c r="G772" s="15">
        <f t="shared" si="70"/>
        <v>5770642</v>
      </c>
      <c r="H772" s="15">
        <f t="shared" si="70"/>
        <v>48601558</v>
      </c>
      <c r="K772" s="14"/>
      <c r="L772" s="14"/>
      <c r="M772" s="14"/>
      <c r="N772" s="14"/>
    </row>
    <row r="773" spans="1:14" ht="18" customHeight="1" x14ac:dyDescent="0.2">
      <c r="A773" s="97"/>
      <c r="B773" s="98"/>
      <c r="C773" s="98"/>
      <c r="D773" s="98"/>
      <c r="E773" s="98"/>
      <c r="F773" s="98"/>
      <c r="G773" s="98"/>
      <c r="H773" s="98"/>
      <c r="K773" s="14"/>
      <c r="L773" s="14"/>
      <c r="M773" s="14"/>
      <c r="N773" s="14"/>
    </row>
    <row r="774" spans="1:14" ht="18" customHeight="1" thickBot="1" x14ac:dyDescent="0.25">
      <c r="A774" s="6" t="s">
        <v>1205</v>
      </c>
      <c r="B774" s="93" t="s">
        <v>1206</v>
      </c>
      <c r="C774" s="93"/>
      <c r="D774" s="94"/>
      <c r="E774" s="94"/>
      <c r="F774" s="94"/>
      <c r="G774" s="94"/>
      <c r="H774" s="94"/>
      <c r="K774" s="14"/>
      <c r="L774" s="14"/>
      <c r="M774" s="14"/>
      <c r="N774" s="14"/>
    </row>
    <row r="775" spans="1:14" ht="26.25" thickTop="1" x14ac:dyDescent="0.2">
      <c r="A775" s="19" t="s">
        <v>0</v>
      </c>
      <c r="B775" s="20" t="s">
        <v>1</v>
      </c>
      <c r="C775" s="20" t="s">
        <v>1379</v>
      </c>
      <c r="D775" s="21" t="s">
        <v>1514</v>
      </c>
      <c r="E775" s="21" t="s">
        <v>1380</v>
      </c>
      <c r="F775" s="21" t="s">
        <v>2</v>
      </c>
      <c r="G775" s="21" t="s">
        <v>3</v>
      </c>
      <c r="H775" s="21" t="s">
        <v>1381</v>
      </c>
    </row>
    <row r="776" spans="1:14" ht="28.9" customHeight="1" x14ac:dyDescent="0.2">
      <c r="A776" s="8" t="s">
        <v>1207</v>
      </c>
      <c r="B776" s="9" t="s">
        <v>1208</v>
      </c>
      <c r="C776" s="9"/>
      <c r="D776" s="10">
        <v>-31520</v>
      </c>
      <c r="E776" s="10">
        <f>SUM(C776:D776)</f>
        <v>-31520</v>
      </c>
      <c r="F776" s="10">
        <v>0</v>
      </c>
      <c r="G776" s="10">
        <v>0</v>
      </c>
      <c r="H776" s="10">
        <f t="shared" ref="H776:H823" si="71">SUM(E776:G776)</f>
        <v>-31520</v>
      </c>
      <c r="K776" s="14"/>
      <c r="L776" s="14"/>
      <c r="M776" s="14"/>
      <c r="N776" s="14"/>
    </row>
    <row r="777" spans="1:14" ht="28.9" customHeight="1" x14ac:dyDescent="0.2">
      <c r="A777" s="8" t="s">
        <v>1209</v>
      </c>
      <c r="B777" s="9" t="s">
        <v>1210</v>
      </c>
      <c r="C777" s="9"/>
      <c r="D777" s="10">
        <v>-41447</v>
      </c>
      <c r="E777" s="10">
        <f t="shared" ref="E777:E823" si="72">SUM(C777:D777)</f>
        <v>-41447</v>
      </c>
      <c r="F777" s="10">
        <v>0</v>
      </c>
      <c r="G777" s="10">
        <v>0</v>
      </c>
      <c r="H777" s="10">
        <f t="shared" si="71"/>
        <v>-41447</v>
      </c>
      <c r="K777" s="14"/>
      <c r="L777" s="14"/>
      <c r="M777" s="14"/>
      <c r="N777" s="14"/>
    </row>
    <row r="778" spans="1:14" ht="28.9" customHeight="1" x14ac:dyDescent="0.2">
      <c r="A778" s="8" t="s">
        <v>1211</v>
      </c>
      <c r="B778" s="9" t="s">
        <v>1212</v>
      </c>
      <c r="C778" s="9"/>
      <c r="D778" s="10">
        <v>-17455</v>
      </c>
      <c r="E778" s="10">
        <f t="shared" si="72"/>
        <v>-17455</v>
      </c>
      <c r="F778" s="10">
        <v>0</v>
      </c>
      <c r="G778" s="10">
        <v>0</v>
      </c>
      <c r="H778" s="10">
        <f t="shared" si="71"/>
        <v>-17455</v>
      </c>
      <c r="K778" s="14"/>
      <c r="L778" s="14"/>
      <c r="M778" s="14"/>
      <c r="N778" s="14"/>
    </row>
    <row r="779" spans="1:14" ht="28.9" customHeight="1" x14ac:dyDescent="0.2">
      <c r="A779" s="8" t="s">
        <v>1213</v>
      </c>
      <c r="B779" s="9" t="s">
        <v>1214</v>
      </c>
      <c r="C779" s="9"/>
      <c r="D779" s="10">
        <v>100000</v>
      </c>
      <c r="E779" s="10">
        <f t="shared" si="72"/>
        <v>100000</v>
      </c>
      <c r="F779" s="10">
        <v>0</v>
      </c>
      <c r="G779" s="10">
        <v>0</v>
      </c>
      <c r="H779" s="10">
        <f t="shared" si="71"/>
        <v>100000</v>
      </c>
      <c r="K779" s="14"/>
      <c r="L779" s="14"/>
      <c r="M779" s="14"/>
      <c r="N779" s="14"/>
    </row>
    <row r="780" spans="1:14" ht="28.9" customHeight="1" x14ac:dyDescent="0.2">
      <c r="A780" s="8" t="s">
        <v>1215</v>
      </c>
      <c r="B780" s="9" t="s">
        <v>1216</v>
      </c>
      <c r="C780" s="9"/>
      <c r="D780" s="10">
        <v>-8711</v>
      </c>
      <c r="E780" s="10">
        <f t="shared" si="72"/>
        <v>-8711</v>
      </c>
      <c r="F780" s="10">
        <v>0</v>
      </c>
      <c r="G780" s="10">
        <v>0</v>
      </c>
      <c r="H780" s="10">
        <f t="shared" si="71"/>
        <v>-8711</v>
      </c>
      <c r="K780" s="14"/>
      <c r="L780" s="14"/>
      <c r="M780" s="14"/>
      <c r="N780" s="14"/>
    </row>
    <row r="781" spans="1:14" ht="28.9" customHeight="1" x14ac:dyDescent="0.2">
      <c r="A781" s="8" t="s">
        <v>1217</v>
      </c>
      <c r="B781" s="9" t="s">
        <v>1218</v>
      </c>
      <c r="C781" s="9"/>
      <c r="D781" s="10">
        <v>-123864</v>
      </c>
      <c r="E781" s="10">
        <f t="shared" si="72"/>
        <v>-123864</v>
      </c>
      <c r="F781" s="10">
        <v>0</v>
      </c>
      <c r="G781" s="10">
        <v>0</v>
      </c>
      <c r="H781" s="10">
        <f t="shared" si="71"/>
        <v>-123864</v>
      </c>
      <c r="K781" s="14"/>
      <c r="L781" s="14"/>
      <c r="M781" s="14"/>
      <c r="N781" s="14"/>
    </row>
    <row r="782" spans="1:14" ht="28.9" customHeight="1" x14ac:dyDescent="0.2">
      <c r="A782" s="8" t="s">
        <v>1219</v>
      </c>
      <c r="B782" s="9" t="s">
        <v>1220</v>
      </c>
      <c r="C782" s="9"/>
      <c r="D782" s="10">
        <v>-1841</v>
      </c>
      <c r="E782" s="10">
        <f t="shared" si="72"/>
        <v>-1841</v>
      </c>
      <c r="F782" s="10">
        <v>0</v>
      </c>
      <c r="G782" s="10">
        <v>0</v>
      </c>
      <c r="H782" s="10">
        <f t="shared" si="71"/>
        <v>-1841</v>
      </c>
      <c r="K782" s="14"/>
      <c r="L782" s="14"/>
      <c r="M782" s="14"/>
      <c r="N782" s="14"/>
    </row>
    <row r="783" spans="1:14" ht="28.9" customHeight="1" x14ac:dyDescent="0.2">
      <c r="A783" s="8" t="s">
        <v>1221</v>
      </c>
      <c r="B783" s="9" t="s">
        <v>1222</v>
      </c>
      <c r="C783" s="9"/>
      <c r="D783" s="10">
        <v>413</v>
      </c>
      <c r="E783" s="10">
        <f t="shared" si="72"/>
        <v>413</v>
      </c>
      <c r="F783" s="10">
        <v>0</v>
      </c>
      <c r="G783" s="10">
        <v>0</v>
      </c>
      <c r="H783" s="10">
        <f t="shared" si="71"/>
        <v>413</v>
      </c>
      <c r="K783" s="14"/>
      <c r="L783" s="14"/>
      <c r="M783" s="14"/>
      <c r="N783" s="14"/>
    </row>
    <row r="784" spans="1:14" ht="28.9" customHeight="1" x14ac:dyDescent="0.2">
      <c r="A784" s="8" t="s">
        <v>1223</v>
      </c>
      <c r="B784" s="9" t="s">
        <v>1224</v>
      </c>
      <c r="C784" s="9"/>
      <c r="D784" s="10">
        <v>-33136</v>
      </c>
      <c r="E784" s="10">
        <f t="shared" si="72"/>
        <v>-33136</v>
      </c>
      <c r="F784" s="10">
        <v>0</v>
      </c>
      <c r="G784" s="10">
        <v>0</v>
      </c>
      <c r="H784" s="10">
        <f t="shared" si="71"/>
        <v>-33136</v>
      </c>
      <c r="K784" s="14"/>
      <c r="L784" s="14"/>
      <c r="M784" s="14"/>
      <c r="N784" s="14"/>
    </row>
    <row r="785" spans="1:39" ht="28.9" customHeight="1" x14ac:dyDescent="0.2">
      <c r="A785" s="8" t="s">
        <v>1225</v>
      </c>
      <c r="B785" s="9" t="s">
        <v>1226</v>
      </c>
      <c r="C785" s="9"/>
      <c r="D785" s="10">
        <v>31</v>
      </c>
      <c r="E785" s="10">
        <f t="shared" si="72"/>
        <v>31</v>
      </c>
      <c r="F785" s="10">
        <v>0</v>
      </c>
      <c r="G785" s="10">
        <v>0</v>
      </c>
      <c r="H785" s="10">
        <f t="shared" si="71"/>
        <v>31</v>
      </c>
      <c r="K785" s="14"/>
      <c r="L785" s="14"/>
      <c r="M785" s="14"/>
      <c r="N785" s="14"/>
    </row>
    <row r="786" spans="1:39" ht="28.9" customHeight="1" x14ac:dyDescent="0.2">
      <c r="A786" s="8" t="s">
        <v>1227</v>
      </c>
      <c r="B786" s="9" t="s">
        <v>1228</v>
      </c>
      <c r="C786" s="9"/>
      <c r="D786" s="10">
        <v>-850618</v>
      </c>
      <c r="E786" s="10">
        <f t="shared" si="72"/>
        <v>-850618</v>
      </c>
      <c r="F786" s="10">
        <v>0</v>
      </c>
      <c r="G786" s="10">
        <v>0</v>
      </c>
      <c r="H786" s="10">
        <f t="shared" si="71"/>
        <v>-850618</v>
      </c>
      <c r="K786" s="14"/>
      <c r="L786" s="14"/>
      <c r="M786" s="14"/>
      <c r="N786" s="14"/>
    </row>
    <row r="787" spans="1:39" ht="28.9" customHeight="1" x14ac:dyDescent="0.2">
      <c r="A787" s="8" t="s">
        <v>1229</v>
      </c>
      <c r="B787" s="9" t="s">
        <v>1230</v>
      </c>
      <c r="C787" s="9"/>
      <c r="D787" s="10">
        <v>8785</v>
      </c>
      <c r="E787" s="10">
        <f t="shared" si="72"/>
        <v>8785</v>
      </c>
      <c r="F787" s="10">
        <v>0</v>
      </c>
      <c r="G787" s="10">
        <v>0</v>
      </c>
      <c r="H787" s="10">
        <f t="shared" si="71"/>
        <v>8785</v>
      </c>
      <c r="K787" s="14"/>
      <c r="L787" s="14"/>
      <c r="M787" s="14"/>
      <c r="N787" s="14"/>
    </row>
    <row r="788" spans="1:39" ht="28.9" customHeight="1" x14ac:dyDescent="0.2">
      <c r="A788" s="8" t="s">
        <v>1231</v>
      </c>
      <c r="B788" s="9" t="s">
        <v>1232</v>
      </c>
      <c r="C788" s="9"/>
      <c r="D788" s="10">
        <v>7164</v>
      </c>
      <c r="E788" s="10">
        <f t="shared" si="72"/>
        <v>7164</v>
      </c>
      <c r="F788" s="10">
        <v>0</v>
      </c>
      <c r="G788" s="10">
        <v>0</v>
      </c>
      <c r="H788" s="10">
        <f t="shared" si="71"/>
        <v>7164</v>
      </c>
      <c r="K788" s="14"/>
      <c r="L788" s="14"/>
      <c r="M788" s="14"/>
      <c r="N788" s="14"/>
    </row>
    <row r="789" spans="1:39" ht="28.9" customHeight="1" x14ac:dyDescent="0.2">
      <c r="A789" s="8" t="s">
        <v>1233</v>
      </c>
      <c r="B789" s="9" t="s">
        <v>1234</v>
      </c>
      <c r="C789" s="9"/>
      <c r="D789" s="10">
        <v>-73994</v>
      </c>
      <c r="E789" s="10">
        <f t="shared" si="72"/>
        <v>-73994</v>
      </c>
      <c r="F789" s="10">
        <v>0</v>
      </c>
      <c r="G789" s="10">
        <v>0</v>
      </c>
      <c r="H789" s="10">
        <f t="shared" si="71"/>
        <v>-73994</v>
      </c>
      <c r="K789" s="14"/>
      <c r="L789" s="14"/>
      <c r="M789" s="14"/>
      <c r="N789" s="14"/>
    </row>
    <row r="790" spans="1:39" ht="28.9" customHeight="1" x14ac:dyDescent="0.2">
      <c r="A790" s="8" t="s">
        <v>1235</v>
      </c>
      <c r="B790" s="9" t="s">
        <v>1236</v>
      </c>
      <c r="C790" s="9"/>
      <c r="D790" s="10">
        <v>-10000</v>
      </c>
      <c r="E790" s="10">
        <f t="shared" si="72"/>
        <v>-10000</v>
      </c>
      <c r="F790" s="10">
        <v>0</v>
      </c>
      <c r="G790" s="10">
        <v>0</v>
      </c>
      <c r="H790" s="10">
        <f t="shared" si="71"/>
        <v>-10000</v>
      </c>
      <c r="K790" s="14"/>
      <c r="L790" s="14"/>
      <c r="M790" s="14"/>
      <c r="N790" s="14"/>
    </row>
    <row r="791" spans="1:39" ht="28.9" customHeight="1" x14ac:dyDescent="0.2">
      <c r="A791" s="8" t="s">
        <v>1237</v>
      </c>
      <c r="B791" s="9" t="s">
        <v>1238</v>
      </c>
      <c r="C791" s="9"/>
      <c r="D791" s="10">
        <v>-245</v>
      </c>
      <c r="E791" s="10">
        <f t="shared" si="72"/>
        <v>-245</v>
      </c>
      <c r="F791" s="10">
        <v>0</v>
      </c>
      <c r="G791" s="10">
        <v>0</v>
      </c>
      <c r="H791" s="10">
        <f t="shared" si="71"/>
        <v>-245</v>
      </c>
      <c r="K791" s="14"/>
      <c r="L791" s="14"/>
      <c r="M791" s="14"/>
      <c r="N791" s="14"/>
    </row>
    <row r="792" spans="1:39" ht="28.9" customHeight="1" x14ac:dyDescent="0.2">
      <c r="A792" s="8" t="s">
        <v>1239</v>
      </c>
      <c r="B792" s="9" t="s">
        <v>1240</v>
      </c>
      <c r="C792" s="9"/>
      <c r="D792" s="10">
        <v>248</v>
      </c>
      <c r="E792" s="10">
        <f t="shared" si="72"/>
        <v>248</v>
      </c>
      <c r="F792" s="10">
        <v>0</v>
      </c>
      <c r="G792" s="10">
        <v>0</v>
      </c>
      <c r="H792" s="10">
        <f t="shared" si="71"/>
        <v>248</v>
      </c>
      <c r="K792" s="14"/>
      <c r="L792" s="14"/>
      <c r="M792" s="14"/>
      <c r="N792" s="14"/>
    </row>
    <row r="793" spans="1:39" x14ac:dyDescent="0.2">
      <c r="A793" s="59">
        <v>1046334</v>
      </c>
      <c r="B793" s="60" t="s">
        <v>1503</v>
      </c>
      <c r="C793" s="61"/>
      <c r="D793" s="83">
        <v>-256</v>
      </c>
      <c r="E793" s="24">
        <f t="shared" si="72"/>
        <v>-256</v>
      </c>
      <c r="F793" s="24"/>
      <c r="G793" s="24"/>
      <c r="H793" s="10">
        <f t="shared" si="71"/>
        <v>-256</v>
      </c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</row>
    <row r="794" spans="1:39" x14ac:dyDescent="0.2">
      <c r="A794" s="59"/>
      <c r="B794" s="60"/>
      <c r="C794" s="61"/>
      <c r="D794" s="83">
        <v>0</v>
      </c>
      <c r="E794" s="24">
        <f t="shared" si="72"/>
        <v>0</v>
      </c>
      <c r="F794" s="24"/>
      <c r="G794" s="24"/>
      <c r="H794" s="10">
        <f t="shared" si="71"/>
        <v>0</v>
      </c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</row>
    <row r="795" spans="1:39" ht="28.9" customHeight="1" x14ac:dyDescent="0.2">
      <c r="A795" s="8" t="s">
        <v>1241</v>
      </c>
      <c r="B795" s="9" t="s">
        <v>1242</v>
      </c>
      <c r="C795" s="9"/>
      <c r="D795" s="10">
        <v>186</v>
      </c>
      <c r="E795" s="10">
        <f t="shared" si="72"/>
        <v>186</v>
      </c>
      <c r="F795" s="10">
        <v>0</v>
      </c>
      <c r="G795" s="10">
        <v>0</v>
      </c>
      <c r="H795" s="10">
        <f t="shared" si="71"/>
        <v>186</v>
      </c>
      <c r="K795" s="14"/>
      <c r="L795" s="14"/>
      <c r="M795" s="14"/>
      <c r="N795" s="14"/>
    </row>
    <row r="796" spans="1:39" ht="28.9" customHeight="1" x14ac:dyDescent="0.2">
      <c r="A796" s="8" t="s">
        <v>1243</v>
      </c>
      <c r="B796" s="9" t="s">
        <v>1244</v>
      </c>
      <c r="C796" s="9"/>
      <c r="D796" s="10">
        <v>-10261</v>
      </c>
      <c r="E796" s="10">
        <f t="shared" si="72"/>
        <v>-10261</v>
      </c>
      <c r="F796" s="10">
        <v>0</v>
      </c>
      <c r="G796" s="10">
        <v>0</v>
      </c>
      <c r="H796" s="10">
        <f t="shared" si="71"/>
        <v>-10261</v>
      </c>
      <c r="K796" s="14"/>
      <c r="L796" s="14"/>
      <c r="M796" s="14"/>
      <c r="N796" s="14"/>
    </row>
    <row r="797" spans="1:39" ht="28.9" customHeight="1" x14ac:dyDescent="0.2">
      <c r="A797" s="8">
        <v>1116485</v>
      </c>
      <c r="B797" s="9" t="s">
        <v>1504</v>
      </c>
      <c r="C797" s="9"/>
      <c r="D797" s="86">
        <v>71446</v>
      </c>
      <c r="E797" s="62">
        <v>71446</v>
      </c>
      <c r="F797" s="10">
        <v>0</v>
      </c>
      <c r="G797" s="10">
        <v>0</v>
      </c>
      <c r="H797" s="10">
        <f t="shared" si="71"/>
        <v>71446</v>
      </c>
      <c r="K797" s="14"/>
      <c r="L797" s="14"/>
      <c r="M797" s="14"/>
      <c r="N797" s="14"/>
    </row>
    <row r="798" spans="1:39" ht="28.9" customHeight="1" x14ac:dyDescent="0.2">
      <c r="A798" s="8" t="s">
        <v>1245</v>
      </c>
      <c r="B798" s="9" t="s">
        <v>1246</v>
      </c>
      <c r="C798" s="9"/>
      <c r="D798" s="10">
        <v>-5619</v>
      </c>
      <c r="E798" s="10">
        <f t="shared" si="72"/>
        <v>-5619</v>
      </c>
      <c r="F798" s="10">
        <v>0</v>
      </c>
      <c r="G798" s="10">
        <v>0</v>
      </c>
      <c r="H798" s="10">
        <f t="shared" si="71"/>
        <v>-5619</v>
      </c>
      <c r="K798" s="14"/>
      <c r="L798" s="14"/>
      <c r="M798" s="14"/>
      <c r="N798" s="14"/>
    </row>
    <row r="799" spans="1:39" ht="42" customHeight="1" x14ac:dyDescent="0.2">
      <c r="A799" s="8" t="s">
        <v>1247</v>
      </c>
      <c r="B799" s="9" t="s">
        <v>1248</v>
      </c>
      <c r="C799" s="9"/>
      <c r="D799" s="10">
        <v>-364750</v>
      </c>
      <c r="E799" s="10">
        <f t="shared" si="72"/>
        <v>-364750</v>
      </c>
      <c r="F799" s="10">
        <v>0</v>
      </c>
      <c r="G799" s="10">
        <v>0</v>
      </c>
      <c r="H799" s="10">
        <f t="shared" si="71"/>
        <v>-364750</v>
      </c>
      <c r="K799" s="14"/>
      <c r="L799" s="14"/>
      <c r="M799" s="14"/>
      <c r="N799" s="14"/>
    </row>
    <row r="800" spans="1:39" ht="28.9" customHeight="1" x14ac:dyDescent="0.2">
      <c r="A800" s="8" t="s">
        <v>1249</v>
      </c>
      <c r="B800" s="9" t="s">
        <v>1250</v>
      </c>
      <c r="C800" s="9"/>
      <c r="D800" s="10">
        <v>15000</v>
      </c>
      <c r="E800" s="10">
        <f t="shared" si="72"/>
        <v>15000</v>
      </c>
      <c r="F800" s="10">
        <v>0</v>
      </c>
      <c r="G800" s="10">
        <v>0</v>
      </c>
      <c r="H800" s="10">
        <f t="shared" si="71"/>
        <v>15000</v>
      </c>
      <c r="K800" s="14"/>
      <c r="L800" s="14"/>
      <c r="M800" s="14"/>
      <c r="N800" s="14"/>
    </row>
    <row r="801" spans="1:14" s="3" customFormat="1" ht="28.9" customHeight="1" x14ac:dyDescent="0.2">
      <c r="A801" s="11" t="s">
        <v>1251</v>
      </c>
      <c r="B801" s="12" t="s">
        <v>1505</v>
      </c>
      <c r="C801" s="12"/>
      <c r="D801" s="13">
        <v>1955000</v>
      </c>
      <c r="E801" s="13">
        <f t="shared" si="72"/>
        <v>1955000</v>
      </c>
      <c r="F801" s="13">
        <v>0</v>
      </c>
      <c r="G801" s="13">
        <v>0</v>
      </c>
      <c r="H801" s="13">
        <f t="shared" si="71"/>
        <v>1955000</v>
      </c>
      <c r="I801" s="2"/>
      <c r="K801" s="14"/>
      <c r="L801" s="14"/>
      <c r="M801" s="14"/>
      <c r="N801" s="14"/>
    </row>
    <row r="802" spans="1:14" ht="28.9" customHeight="1" x14ac:dyDescent="0.2">
      <c r="A802" s="8">
        <v>1117994</v>
      </c>
      <c r="B802" s="9" t="s">
        <v>1252</v>
      </c>
      <c r="C802" s="9"/>
      <c r="D802" s="10">
        <v>137794</v>
      </c>
      <c r="E802" s="10">
        <f t="shared" si="72"/>
        <v>137794</v>
      </c>
      <c r="F802" s="10">
        <v>0</v>
      </c>
      <c r="G802" s="10">
        <v>0</v>
      </c>
      <c r="H802" s="10">
        <f t="shared" si="71"/>
        <v>137794</v>
      </c>
      <c r="K802" s="14"/>
      <c r="L802" s="14"/>
      <c r="M802" s="14"/>
      <c r="N802" s="14"/>
    </row>
    <row r="803" spans="1:14" ht="28.9" customHeight="1" x14ac:dyDescent="0.2">
      <c r="A803" s="8" t="s">
        <v>1253</v>
      </c>
      <c r="B803" s="9" t="s">
        <v>1254</v>
      </c>
      <c r="C803" s="9"/>
      <c r="D803" s="10">
        <v>17813</v>
      </c>
      <c r="E803" s="10">
        <f t="shared" si="72"/>
        <v>17813</v>
      </c>
      <c r="F803" s="10">
        <v>0</v>
      </c>
      <c r="G803" s="10">
        <v>0</v>
      </c>
      <c r="H803" s="10">
        <f t="shared" si="71"/>
        <v>17813</v>
      </c>
      <c r="K803" s="14"/>
      <c r="L803" s="14"/>
      <c r="M803" s="14"/>
      <c r="N803" s="14"/>
    </row>
    <row r="804" spans="1:14" ht="28.9" customHeight="1" x14ac:dyDescent="0.2">
      <c r="A804" s="8" t="s">
        <v>1255</v>
      </c>
      <c r="B804" s="9" t="s">
        <v>1256</v>
      </c>
      <c r="C804" s="9"/>
      <c r="D804" s="10">
        <v>100000</v>
      </c>
      <c r="E804" s="10">
        <f t="shared" si="72"/>
        <v>100000</v>
      </c>
      <c r="F804" s="10">
        <v>0</v>
      </c>
      <c r="G804" s="10">
        <v>0</v>
      </c>
      <c r="H804" s="10">
        <f t="shared" si="71"/>
        <v>100000</v>
      </c>
      <c r="K804" s="14"/>
      <c r="L804" s="14"/>
      <c r="M804" s="14"/>
      <c r="N804" s="14"/>
    </row>
    <row r="805" spans="1:14" ht="28.9" customHeight="1" x14ac:dyDescent="0.2">
      <c r="A805" s="8" t="s">
        <v>1257</v>
      </c>
      <c r="B805" s="9" t="s">
        <v>1258</v>
      </c>
      <c r="C805" s="9"/>
      <c r="D805" s="10">
        <v>730431</v>
      </c>
      <c r="E805" s="10">
        <f t="shared" si="72"/>
        <v>730431</v>
      </c>
      <c r="F805" s="10">
        <v>0</v>
      </c>
      <c r="G805" s="10">
        <v>0</v>
      </c>
      <c r="H805" s="10">
        <f t="shared" si="71"/>
        <v>730431</v>
      </c>
      <c r="K805" s="14"/>
      <c r="L805" s="14"/>
      <c r="M805" s="14"/>
      <c r="N805" s="14"/>
    </row>
    <row r="806" spans="1:14" ht="28.9" customHeight="1" x14ac:dyDescent="0.2">
      <c r="A806" s="8" t="s">
        <v>1259</v>
      </c>
      <c r="B806" s="9" t="s">
        <v>1260</v>
      </c>
      <c r="C806" s="9"/>
      <c r="D806" s="10">
        <v>57325</v>
      </c>
      <c r="E806" s="10">
        <f t="shared" si="72"/>
        <v>57325</v>
      </c>
      <c r="F806" s="10">
        <v>0</v>
      </c>
      <c r="G806" s="10">
        <v>0</v>
      </c>
      <c r="H806" s="10">
        <f t="shared" si="71"/>
        <v>57325</v>
      </c>
      <c r="K806" s="14"/>
      <c r="L806" s="14"/>
      <c r="M806" s="14"/>
      <c r="N806" s="14"/>
    </row>
    <row r="807" spans="1:14" ht="28.9" customHeight="1" x14ac:dyDescent="0.2">
      <c r="A807" s="11">
        <v>1122292</v>
      </c>
      <c r="B807" s="12" t="s">
        <v>1506</v>
      </c>
      <c r="C807" s="63"/>
      <c r="D807" s="13">
        <v>0</v>
      </c>
      <c r="E807" s="13">
        <f t="shared" si="72"/>
        <v>0</v>
      </c>
      <c r="F807" s="13"/>
      <c r="G807" s="13"/>
      <c r="H807" s="13">
        <f t="shared" si="71"/>
        <v>0</v>
      </c>
      <c r="K807" s="14"/>
      <c r="L807" s="14"/>
      <c r="M807" s="14"/>
      <c r="N807" s="14"/>
    </row>
    <row r="808" spans="1:14" ht="28.9" customHeight="1" x14ac:dyDescent="0.2">
      <c r="A808" s="8" t="s">
        <v>1261</v>
      </c>
      <c r="B808" s="9" t="s">
        <v>1262</v>
      </c>
      <c r="C808" s="9"/>
      <c r="D808" s="10">
        <v>561190</v>
      </c>
      <c r="E808" s="10">
        <f t="shared" si="72"/>
        <v>561190</v>
      </c>
      <c r="F808" s="10">
        <v>0</v>
      </c>
      <c r="G808" s="10">
        <v>0</v>
      </c>
      <c r="H808" s="10">
        <f t="shared" si="71"/>
        <v>561190</v>
      </c>
      <c r="K808" s="14"/>
      <c r="L808" s="14"/>
      <c r="M808" s="14"/>
      <c r="N808" s="14"/>
    </row>
    <row r="809" spans="1:14" ht="28.9" customHeight="1" x14ac:dyDescent="0.2">
      <c r="A809" s="8" t="s">
        <v>1263</v>
      </c>
      <c r="B809" s="9" t="s">
        <v>1264</v>
      </c>
      <c r="C809" s="9"/>
      <c r="D809" s="10">
        <v>790000</v>
      </c>
      <c r="E809" s="10">
        <f t="shared" si="72"/>
        <v>790000</v>
      </c>
      <c r="F809" s="10">
        <v>0</v>
      </c>
      <c r="G809" s="10">
        <v>0</v>
      </c>
      <c r="H809" s="10">
        <f t="shared" si="71"/>
        <v>790000</v>
      </c>
      <c r="K809" s="14"/>
      <c r="L809" s="14"/>
      <c r="M809" s="14"/>
      <c r="N809" s="14"/>
    </row>
    <row r="810" spans="1:14" ht="28.9" customHeight="1" x14ac:dyDescent="0.2">
      <c r="A810" s="8" t="s">
        <v>1265</v>
      </c>
      <c r="B810" s="9" t="s">
        <v>1266</v>
      </c>
      <c r="C810" s="9"/>
      <c r="D810" s="10">
        <v>116003</v>
      </c>
      <c r="E810" s="10">
        <f t="shared" si="72"/>
        <v>116003</v>
      </c>
      <c r="F810" s="10">
        <v>0</v>
      </c>
      <c r="G810" s="10">
        <v>0</v>
      </c>
      <c r="H810" s="10">
        <f t="shared" si="71"/>
        <v>116003</v>
      </c>
      <c r="K810" s="14"/>
      <c r="L810" s="14"/>
      <c r="M810" s="14"/>
      <c r="N810" s="14"/>
    </row>
    <row r="811" spans="1:14" ht="28.9" customHeight="1" x14ac:dyDescent="0.2">
      <c r="A811" s="8" t="s">
        <v>1267</v>
      </c>
      <c r="B811" s="9" t="s">
        <v>1268</v>
      </c>
      <c r="C811" s="9"/>
      <c r="D811" s="10">
        <v>102130</v>
      </c>
      <c r="E811" s="10">
        <f t="shared" si="72"/>
        <v>102130</v>
      </c>
      <c r="F811" s="10">
        <v>0</v>
      </c>
      <c r="G811" s="10">
        <v>0</v>
      </c>
      <c r="H811" s="10">
        <f t="shared" si="71"/>
        <v>102130</v>
      </c>
      <c r="K811" s="14"/>
      <c r="L811" s="14"/>
      <c r="M811" s="14"/>
      <c r="N811" s="14"/>
    </row>
    <row r="812" spans="1:14" ht="28.9" customHeight="1" x14ac:dyDescent="0.2">
      <c r="A812" s="8" t="s">
        <v>1269</v>
      </c>
      <c r="B812" s="9" t="s">
        <v>1270</v>
      </c>
      <c r="C812" s="9"/>
      <c r="D812" s="10">
        <v>2275593</v>
      </c>
      <c r="E812" s="10">
        <f t="shared" si="72"/>
        <v>2275593</v>
      </c>
      <c r="F812" s="10">
        <v>0</v>
      </c>
      <c r="G812" s="10">
        <v>0</v>
      </c>
      <c r="H812" s="10">
        <f t="shared" si="71"/>
        <v>2275593</v>
      </c>
      <c r="K812" s="14"/>
      <c r="L812" s="14"/>
      <c r="M812" s="14"/>
      <c r="N812" s="14"/>
    </row>
    <row r="813" spans="1:14" ht="28.9" customHeight="1" x14ac:dyDescent="0.2">
      <c r="A813" s="8" t="s">
        <v>1271</v>
      </c>
      <c r="B813" s="9" t="s">
        <v>1272</v>
      </c>
      <c r="C813" s="64"/>
      <c r="D813" s="10">
        <v>145000</v>
      </c>
      <c r="E813" s="10">
        <f t="shared" si="72"/>
        <v>145000</v>
      </c>
      <c r="F813" s="10">
        <v>0</v>
      </c>
      <c r="G813" s="10">
        <v>0</v>
      </c>
      <c r="H813" s="10">
        <f t="shared" si="71"/>
        <v>145000</v>
      </c>
      <c r="K813" s="14"/>
      <c r="L813" s="14"/>
      <c r="M813" s="14"/>
      <c r="N813" s="14"/>
    </row>
    <row r="814" spans="1:14" ht="28.9" customHeight="1" x14ac:dyDescent="0.2">
      <c r="A814" s="8" t="s">
        <v>1273</v>
      </c>
      <c r="B814" s="9" t="s">
        <v>1274</v>
      </c>
      <c r="C814" s="9"/>
      <c r="D814" s="10">
        <v>548942</v>
      </c>
      <c r="E814" s="10">
        <f t="shared" si="72"/>
        <v>548942</v>
      </c>
      <c r="F814" s="10">
        <v>0</v>
      </c>
      <c r="G814" s="10">
        <v>0</v>
      </c>
      <c r="H814" s="10">
        <f t="shared" si="71"/>
        <v>548942</v>
      </c>
      <c r="K814" s="14"/>
      <c r="L814" s="14"/>
      <c r="M814" s="14"/>
      <c r="N814" s="14"/>
    </row>
    <row r="815" spans="1:14" ht="28.9" customHeight="1" x14ac:dyDescent="0.2">
      <c r="A815" s="8" t="s">
        <v>1275</v>
      </c>
      <c r="B815" s="9" t="s">
        <v>1276</v>
      </c>
      <c r="C815" s="9"/>
      <c r="D815" s="10">
        <v>244300</v>
      </c>
      <c r="E815" s="10">
        <f t="shared" si="72"/>
        <v>244300</v>
      </c>
      <c r="F815" s="10">
        <v>0</v>
      </c>
      <c r="G815" s="10">
        <v>0</v>
      </c>
      <c r="H815" s="10">
        <f t="shared" si="71"/>
        <v>244300</v>
      </c>
      <c r="K815" s="14"/>
      <c r="L815" s="14"/>
      <c r="M815" s="14"/>
      <c r="N815" s="14"/>
    </row>
    <row r="816" spans="1:14" ht="38.25" x14ac:dyDescent="0.2">
      <c r="A816" s="8" t="s">
        <v>1277</v>
      </c>
      <c r="B816" s="9" t="s">
        <v>1278</v>
      </c>
      <c r="C816" s="9"/>
      <c r="D816" s="10">
        <v>1000000</v>
      </c>
      <c r="E816" s="10">
        <f t="shared" si="72"/>
        <v>1000000</v>
      </c>
      <c r="F816" s="10">
        <v>0</v>
      </c>
      <c r="G816" s="10">
        <v>0</v>
      </c>
      <c r="H816" s="10">
        <f t="shared" si="71"/>
        <v>1000000</v>
      </c>
      <c r="K816" s="14"/>
      <c r="L816" s="14"/>
      <c r="M816" s="14"/>
      <c r="N816" s="14"/>
    </row>
    <row r="817" spans="1:39" s="3" customFormat="1" ht="28.9" customHeight="1" x14ac:dyDescent="0.2">
      <c r="A817" s="11" t="s">
        <v>1279</v>
      </c>
      <c r="B817" s="12" t="s">
        <v>1280</v>
      </c>
      <c r="C817" s="12"/>
      <c r="D817" s="13">
        <v>0</v>
      </c>
      <c r="E817" s="10">
        <f t="shared" si="72"/>
        <v>0</v>
      </c>
      <c r="F817" s="13">
        <v>0</v>
      </c>
      <c r="G817" s="13">
        <v>0</v>
      </c>
      <c r="H817" s="10">
        <f t="shared" si="71"/>
        <v>0</v>
      </c>
      <c r="I817" s="2"/>
      <c r="K817" s="14"/>
      <c r="L817" s="14"/>
      <c r="M817" s="14"/>
      <c r="N817" s="14"/>
    </row>
    <row r="818" spans="1:39" s="3" customFormat="1" ht="28.9" customHeight="1" x14ac:dyDescent="0.2">
      <c r="A818" s="18">
        <v>1125009</v>
      </c>
      <c r="B818" s="65" t="s">
        <v>1507</v>
      </c>
      <c r="C818" s="61"/>
      <c r="D818" s="66">
        <v>2680265</v>
      </c>
      <c r="E818" s="10">
        <f>SUM(C818:D818)</f>
        <v>2680265</v>
      </c>
      <c r="F818" s="13">
        <v>0</v>
      </c>
      <c r="G818" s="13">
        <v>0</v>
      </c>
      <c r="H818" s="10">
        <f t="shared" si="71"/>
        <v>2680265</v>
      </c>
      <c r="I818" s="2"/>
      <c r="K818" s="14"/>
      <c r="L818" s="14"/>
      <c r="M818" s="14"/>
      <c r="N818" s="14"/>
    </row>
    <row r="819" spans="1:39" ht="23.25" customHeight="1" x14ac:dyDescent="0.2">
      <c r="A819" s="67">
        <v>1125015</v>
      </c>
      <c r="B819" s="68" t="s">
        <v>1508</v>
      </c>
      <c r="C819" s="61"/>
      <c r="D819" s="83">
        <v>1296992</v>
      </c>
      <c r="E819" s="24">
        <f t="shared" si="72"/>
        <v>1296992</v>
      </c>
      <c r="F819" s="24"/>
      <c r="G819" s="24"/>
      <c r="H819" s="10">
        <f t="shared" si="71"/>
        <v>1296992</v>
      </c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</row>
    <row r="820" spans="1:39" ht="23.25" customHeight="1" x14ac:dyDescent="0.2">
      <c r="A820" s="67">
        <v>1126340</v>
      </c>
      <c r="B820" s="68" t="s">
        <v>1509</v>
      </c>
      <c r="C820" s="61"/>
      <c r="D820" s="83">
        <v>251361</v>
      </c>
      <c r="E820" s="24">
        <f t="shared" si="72"/>
        <v>251361</v>
      </c>
      <c r="F820" s="24"/>
      <c r="G820" s="24"/>
      <c r="H820" s="10">
        <f t="shared" si="71"/>
        <v>251361</v>
      </c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</row>
    <row r="821" spans="1:39" ht="23.25" customHeight="1" x14ac:dyDescent="0.2">
      <c r="A821" s="67">
        <v>1126342</v>
      </c>
      <c r="B821" s="69" t="s">
        <v>1510</v>
      </c>
      <c r="C821" s="61"/>
      <c r="D821" s="83">
        <v>232000</v>
      </c>
      <c r="E821" s="24">
        <f t="shared" si="72"/>
        <v>232000</v>
      </c>
      <c r="F821" s="24"/>
      <c r="G821" s="24"/>
      <c r="H821" s="10">
        <f t="shared" si="71"/>
        <v>232000</v>
      </c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</row>
    <row r="822" spans="1:39" ht="23.25" customHeight="1" x14ac:dyDescent="0.2">
      <c r="A822" s="67">
        <v>1126343</v>
      </c>
      <c r="B822" s="69" t="s">
        <v>1511</v>
      </c>
      <c r="C822" s="61"/>
      <c r="D822" s="83">
        <v>2654187</v>
      </c>
      <c r="E822" s="24">
        <f t="shared" si="72"/>
        <v>2654187</v>
      </c>
      <c r="F822" s="24"/>
      <c r="G822" s="24"/>
      <c r="H822" s="10">
        <f t="shared" si="71"/>
        <v>2654187</v>
      </c>
      <c r="J822"/>
      <c r="K822" s="70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</row>
    <row r="823" spans="1:39" s="3" customFormat="1" ht="23.25" customHeight="1" x14ac:dyDescent="0.2">
      <c r="A823" s="71">
        <v>1126687</v>
      </c>
      <c r="B823" s="72" t="s">
        <v>1512</v>
      </c>
      <c r="C823" s="73"/>
      <c r="D823" s="74">
        <v>250952</v>
      </c>
      <c r="E823" s="13">
        <f t="shared" si="72"/>
        <v>250952</v>
      </c>
      <c r="F823" s="13"/>
      <c r="G823" s="13"/>
      <c r="H823" s="13">
        <f t="shared" si="71"/>
        <v>250952</v>
      </c>
      <c r="I823" s="2"/>
      <c r="K823" s="74"/>
    </row>
    <row r="824" spans="1:39" ht="18" customHeight="1" x14ac:dyDescent="0.2">
      <c r="A824" s="95" t="s">
        <v>1281</v>
      </c>
      <c r="B824" s="96"/>
      <c r="C824" s="15">
        <f>SUM(C776:C822)</f>
        <v>0</v>
      </c>
      <c r="D824" s="15">
        <f>SUM(D776:D823)</f>
        <v>14776834</v>
      </c>
      <c r="E824" s="15">
        <f>SUM(E776:E823)</f>
        <v>14776834</v>
      </c>
      <c r="F824" s="15">
        <f>SUM(F776:F822)</f>
        <v>0</v>
      </c>
      <c r="G824" s="15">
        <f>SUM(G776:G822)</f>
        <v>0</v>
      </c>
      <c r="H824" s="15">
        <f>SUM(H776:H823)</f>
        <v>14776834</v>
      </c>
      <c r="K824" s="75"/>
      <c r="L824" s="14"/>
      <c r="M824" s="14"/>
      <c r="N824" s="14"/>
    </row>
    <row r="825" spans="1:39" ht="18" customHeight="1" x14ac:dyDescent="0.2">
      <c r="A825" s="97"/>
      <c r="B825" s="98"/>
      <c r="C825" s="98"/>
      <c r="D825" s="98"/>
      <c r="E825" s="98"/>
      <c r="F825" s="98"/>
      <c r="G825" s="98"/>
      <c r="H825" s="98"/>
      <c r="K825" s="75"/>
      <c r="L825" s="14"/>
      <c r="M825" s="14"/>
      <c r="N825" s="14"/>
    </row>
    <row r="826" spans="1:39" ht="18" customHeight="1" thickBot="1" x14ac:dyDescent="0.25">
      <c r="A826" s="6" t="s">
        <v>1282</v>
      </c>
      <c r="B826" s="93" t="s">
        <v>1283</v>
      </c>
      <c r="C826" s="93"/>
      <c r="D826" s="94"/>
      <c r="E826" s="94"/>
      <c r="F826" s="94"/>
      <c r="G826" s="94"/>
      <c r="H826" s="94"/>
      <c r="K826" s="14"/>
      <c r="L826" s="14"/>
      <c r="M826" s="14"/>
      <c r="N826" s="14"/>
    </row>
    <row r="827" spans="1:39" ht="26.25" thickTop="1" x14ac:dyDescent="0.2">
      <c r="A827" s="19" t="s">
        <v>0</v>
      </c>
      <c r="B827" s="20" t="s">
        <v>1</v>
      </c>
      <c r="C827" s="20" t="s">
        <v>1379</v>
      </c>
      <c r="D827" s="21" t="s">
        <v>1514</v>
      </c>
      <c r="E827" s="21" t="s">
        <v>1380</v>
      </c>
      <c r="F827" s="21" t="s">
        <v>2</v>
      </c>
      <c r="G827" s="21" t="s">
        <v>3</v>
      </c>
      <c r="H827" s="21" t="s">
        <v>1381</v>
      </c>
      <c r="K827" s="74"/>
    </row>
    <row r="828" spans="1:39" ht="28.5" customHeight="1" x14ac:dyDescent="0.2">
      <c r="A828" s="8" t="s">
        <v>1284</v>
      </c>
      <c r="B828" s="9" t="s">
        <v>1285</v>
      </c>
      <c r="C828" s="9"/>
      <c r="D828" s="10">
        <v>555500</v>
      </c>
      <c r="E828" s="10">
        <f>SUM(C828:D828)</f>
        <v>555500</v>
      </c>
      <c r="F828" s="10">
        <v>0</v>
      </c>
      <c r="G828" s="10">
        <v>0</v>
      </c>
      <c r="H828" s="10">
        <f t="shared" ref="H828:H873" si="73">SUM(E828:G828)</f>
        <v>555500</v>
      </c>
      <c r="K828" s="75"/>
      <c r="L828" s="76"/>
      <c r="M828" s="14"/>
      <c r="N828" s="14"/>
    </row>
    <row r="829" spans="1:39" ht="28.5" customHeight="1" x14ac:dyDescent="0.2">
      <c r="A829" s="8" t="s">
        <v>1286</v>
      </c>
      <c r="B829" s="9" t="s">
        <v>1287</v>
      </c>
      <c r="C829" s="9"/>
      <c r="D829" s="10">
        <v>-23431</v>
      </c>
      <c r="E829" s="10">
        <f t="shared" ref="E829:E873" si="74">SUM(C829:D829)</f>
        <v>-23431</v>
      </c>
      <c r="F829" s="10">
        <v>0</v>
      </c>
      <c r="G829" s="10">
        <v>0</v>
      </c>
      <c r="H829" s="10">
        <f t="shared" si="73"/>
        <v>-23431</v>
      </c>
      <c r="M829" s="14"/>
      <c r="N829" s="14"/>
    </row>
    <row r="830" spans="1:39" ht="28.5" customHeight="1" x14ac:dyDescent="0.2">
      <c r="A830" s="8" t="s">
        <v>1288</v>
      </c>
      <c r="B830" s="9" t="s">
        <v>1289</v>
      </c>
      <c r="C830" s="9"/>
      <c r="D830" s="10">
        <v>10500</v>
      </c>
      <c r="E830" s="10">
        <f t="shared" si="74"/>
        <v>10500</v>
      </c>
      <c r="F830" s="10">
        <v>0</v>
      </c>
      <c r="G830" s="10">
        <v>0</v>
      </c>
      <c r="H830" s="10">
        <f t="shared" si="73"/>
        <v>10500</v>
      </c>
      <c r="M830" s="14"/>
      <c r="N830" s="14"/>
    </row>
    <row r="831" spans="1:39" ht="28.5" customHeight="1" x14ac:dyDescent="0.2">
      <c r="A831" s="8" t="s">
        <v>1290</v>
      </c>
      <c r="B831" s="9" t="s">
        <v>1291</v>
      </c>
      <c r="C831" s="9"/>
      <c r="D831" s="10">
        <v>202000</v>
      </c>
      <c r="E831" s="10">
        <f t="shared" si="74"/>
        <v>202000</v>
      </c>
      <c r="F831" s="10">
        <v>0</v>
      </c>
      <c r="G831" s="10">
        <v>0</v>
      </c>
      <c r="H831" s="10">
        <f t="shared" si="73"/>
        <v>202000</v>
      </c>
      <c r="M831" s="14"/>
      <c r="N831" s="14"/>
    </row>
    <row r="832" spans="1:39" ht="28.5" customHeight="1" x14ac:dyDescent="0.2">
      <c r="A832" s="8" t="s">
        <v>1292</v>
      </c>
      <c r="B832" s="9" t="s">
        <v>1293</v>
      </c>
      <c r="C832" s="9"/>
      <c r="D832" s="10">
        <v>10098</v>
      </c>
      <c r="E832" s="10">
        <f t="shared" si="74"/>
        <v>10098</v>
      </c>
      <c r="F832" s="10">
        <v>0</v>
      </c>
      <c r="G832" s="10">
        <v>0</v>
      </c>
      <c r="H832" s="10">
        <f t="shared" si="73"/>
        <v>10098</v>
      </c>
      <c r="M832" s="14"/>
      <c r="N832" s="14"/>
    </row>
    <row r="833" spans="1:14" ht="39" customHeight="1" x14ac:dyDescent="0.2">
      <c r="A833" s="8" t="s">
        <v>1294</v>
      </c>
      <c r="B833" s="9" t="s">
        <v>1295</v>
      </c>
      <c r="C833" s="9"/>
      <c r="D833" s="10">
        <v>-2338</v>
      </c>
      <c r="E833" s="10">
        <f t="shared" si="74"/>
        <v>-2338</v>
      </c>
      <c r="F833" s="10">
        <v>0</v>
      </c>
      <c r="G833" s="10">
        <v>0</v>
      </c>
      <c r="H833" s="10">
        <f t="shared" si="73"/>
        <v>-2338</v>
      </c>
      <c r="K833" s="75"/>
      <c r="L833" s="76"/>
      <c r="M833" s="14"/>
      <c r="N833" s="14"/>
    </row>
    <row r="834" spans="1:14" ht="37.5" customHeight="1" x14ac:dyDescent="0.2">
      <c r="A834" s="8" t="s">
        <v>1296</v>
      </c>
      <c r="B834" s="9" t="s">
        <v>1297</v>
      </c>
      <c r="C834" s="9"/>
      <c r="D834" s="10">
        <v>-114424</v>
      </c>
      <c r="E834" s="10">
        <f t="shared" si="74"/>
        <v>-114424</v>
      </c>
      <c r="F834" s="10">
        <v>0</v>
      </c>
      <c r="G834" s="10">
        <v>0</v>
      </c>
      <c r="H834" s="10">
        <f t="shared" si="73"/>
        <v>-114424</v>
      </c>
      <c r="K834" s="75"/>
      <c r="L834" s="76"/>
      <c r="M834" s="14"/>
      <c r="N834" s="14"/>
    </row>
    <row r="835" spans="1:14" ht="36.75" customHeight="1" x14ac:dyDescent="0.2">
      <c r="A835" s="8" t="s">
        <v>1298</v>
      </c>
      <c r="B835" s="9" t="s">
        <v>1299</v>
      </c>
      <c r="C835" s="9"/>
      <c r="D835" s="10">
        <v>-289548</v>
      </c>
      <c r="E835" s="10">
        <f t="shared" si="74"/>
        <v>-289548</v>
      </c>
      <c r="F835" s="10">
        <v>0</v>
      </c>
      <c r="G835" s="10">
        <v>0</v>
      </c>
      <c r="H835" s="10">
        <f t="shared" si="73"/>
        <v>-289548</v>
      </c>
      <c r="K835" s="14"/>
      <c r="L835" s="14"/>
      <c r="M835" s="14"/>
      <c r="N835" s="14"/>
    </row>
    <row r="836" spans="1:14" ht="39" customHeight="1" x14ac:dyDescent="0.2">
      <c r="A836" s="8" t="s">
        <v>1300</v>
      </c>
      <c r="B836" s="9" t="s">
        <v>1301</v>
      </c>
      <c r="C836" s="9"/>
      <c r="D836" s="10">
        <v>4639</v>
      </c>
      <c r="E836" s="10">
        <f t="shared" si="74"/>
        <v>4639</v>
      </c>
      <c r="F836" s="10">
        <v>0</v>
      </c>
      <c r="G836" s="10">
        <v>0</v>
      </c>
      <c r="H836" s="10">
        <f t="shared" si="73"/>
        <v>4639</v>
      </c>
      <c r="K836" s="75"/>
      <c r="L836" s="76"/>
      <c r="M836" s="14"/>
      <c r="N836" s="14"/>
    </row>
    <row r="837" spans="1:14" ht="39" customHeight="1" x14ac:dyDescent="0.2">
      <c r="A837" s="8" t="s">
        <v>1302</v>
      </c>
      <c r="B837" s="9" t="s">
        <v>1303</v>
      </c>
      <c r="C837" s="9"/>
      <c r="D837" s="10">
        <v>8231</v>
      </c>
      <c r="E837" s="10">
        <f t="shared" si="74"/>
        <v>8231</v>
      </c>
      <c r="F837" s="10">
        <v>0</v>
      </c>
      <c r="G837" s="10">
        <v>0</v>
      </c>
      <c r="H837" s="10">
        <f t="shared" si="73"/>
        <v>8231</v>
      </c>
      <c r="K837" s="77"/>
      <c r="L837" s="76"/>
      <c r="M837" s="14"/>
      <c r="N837" s="14"/>
    </row>
    <row r="838" spans="1:14" ht="38.25" customHeight="1" x14ac:dyDescent="0.2">
      <c r="A838" s="8" t="s">
        <v>1304</v>
      </c>
      <c r="B838" s="9" t="s">
        <v>1305</v>
      </c>
      <c r="C838" s="9"/>
      <c r="D838" s="10">
        <v>-6498</v>
      </c>
      <c r="E838" s="10">
        <f t="shared" si="74"/>
        <v>-6498</v>
      </c>
      <c r="F838" s="10">
        <v>0</v>
      </c>
      <c r="G838" s="10">
        <v>0</v>
      </c>
      <c r="H838" s="10">
        <f t="shared" si="73"/>
        <v>-6498</v>
      </c>
      <c r="K838" s="75"/>
      <c r="L838" s="14"/>
      <c r="M838" s="14"/>
      <c r="N838" s="14"/>
    </row>
    <row r="839" spans="1:14" ht="28.5" customHeight="1" x14ac:dyDescent="0.2">
      <c r="A839" s="8" t="s">
        <v>1306</v>
      </c>
      <c r="B839" s="9" t="s">
        <v>1307</v>
      </c>
      <c r="C839" s="9"/>
      <c r="D839" s="10">
        <v>-321155</v>
      </c>
      <c r="E839" s="10">
        <f t="shared" si="74"/>
        <v>-321155</v>
      </c>
      <c r="F839" s="10">
        <v>0</v>
      </c>
      <c r="G839" s="10">
        <v>0</v>
      </c>
      <c r="H839" s="10">
        <f t="shared" si="73"/>
        <v>-321155</v>
      </c>
      <c r="K839" s="14"/>
      <c r="L839" s="14"/>
      <c r="M839" s="14"/>
      <c r="N839" s="14"/>
    </row>
    <row r="840" spans="1:14" ht="38.25" customHeight="1" x14ac:dyDescent="0.2">
      <c r="A840" s="8" t="s">
        <v>1308</v>
      </c>
      <c r="B840" s="9" t="s">
        <v>1309</v>
      </c>
      <c r="C840" s="9"/>
      <c r="D840" s="10">
        <v>-49964</v>
      </c>
      <c r="E840" s="10">
        <f t="shared" si="74"/>
        <v>-49964</v>
      </c>
      <c r="F840" s="10">
        <v>0</v>
      </c>
      <c r="G840" s="10">
        <v>0</v>
      </c>
      <c r="H840" s="10">
        <f t="shared" si="73"/>
        <v>-49964</v>
      </c>
      <c r="K840" s="14"/>
      <c r="L840" s="14"/>
      <c r="M840" s="14"/>
      <c r="N840" s="14"/>
    </row>
    <row r="841" spans="1:14" ht="37.5" customHeight="1" x14ac:dyDescent="0.2">
      <c r="A841" s="8" t="s">
        <v>1310</v>
      </c>
      <c r="B841" s="9" t="s">
        <v>1311</v>
      </c>
      <c r="C841" s="9"/>
      <c r="D841" s="10">
        <v>-136623</v>
      </c>
      <c r="E841" s="10">
        <f t="shared" si="74"/>
        <v>-136623</v>
      </c>
      <c r="F841" s="10">
        <v>0</v>
      </c>
      <c r="G841" s="10">
        <v>0</v>
      </c>
      <c r="H841" s="10">
        <f t="shared" si="73"/>
        <v>-136623</v>
      </c>
      <c r="K841" s="75"/>
      <c r="L841" s="14"/>
      <c r="M841" s="14"/>
      <c r="N841" s="14"/>
    </row>
    <row r="842" spans="1:14" ht="38.25" customHeight="1" x14ac:dyDescent="0.2">
      <c r="A842" s="8" t="s">
        <v>1312</v>
      </c>
      <c r="B842" s="9" t="s">
        <v>1313</v>
      </c>
      <c r="C842" s="9"/>
      <c r="D842" s="10">
        <v>22393</v>
      </c>
      <c r="E842" s="10">
        <f t="shared" si="74"/>
        <v>22393</v>
      </c>
      <c r="F842" s="10">
        <v>0</v>
      </c>
      <c r="G842" s="10">
        <v>0</v>
      </c>
      <c r="H842" s="10">
        <f t="shared" si="73"/>
        <v>22393</v>
      </c>
      <c r="K842" s="75"/>
      <c r="L842" s="14"/>
      <c r="M842" s="14"/>
      <c r="N842" s="14"/>
    </row>
    <row r="843" spans="1:14" ht="38.25" customHeight="1" x14ac:dyDescent="0.2">
      <c r="A843" s="8" t="s">
        <v>1314</v>
      </c>
      <c r="B843" s="9" t="s">
        <v>1315</v>
      </c>
      <c r="C843" s="9"/>
      <c r="D843" s="10">
        <v>573</v>
      </c>
      <c r="E843" s="10">
        <f t="shared" si="74"/>
        <v>573</v>
      </c>
      <c r="F843" s="10">
        <v>0</v>
      </c>
      <c r="G843" s="10">
        <v>0</v>
      </c>
      <c r="H843" s="10">
        <f t="shared" si="73"/>
        <v>573</v>
      </c>
      <c r="K843" s="14"/>
      <c r="L843" s="14"/>
      <c r="M843" s="14"/>
      <c r="N843" s="14"/>
    </row>
    <row r="844" spans="1:14" ht="28.5" customHeight="1" x14ac:dyDescent="0.2">
      <c r="A844" s="8" t="s">
        <v>1316</v>
      </c>
      <c r="B844" s="9" t="s">
        <v>1317</v>
      </c>
      <c r="C844" s="9"/>
      <c r="D844" s="10">
        <v>434828</v>
      </c>
      <c r="E844" s="10">
        <f t="shared" si="74"/>
        <v>434828</v>
      </c>
      <c r="F844" s="10">
        <v>0</v>
      </c>
      <c r="G844" s="10">
        <v>0</v>
      </c>
      <c r="H844" s="10">
        <f t="shared" si="73"/>
        <v>434828</v>
      </c>
      <c r="K844" s="14"/>
      <c r="L844" s="14"/>
      <c r="M844" s="14"/>
      <c r="N844" s="14"/>
    </row>
    <row r="845" spans="1:14" ht="28.5" customHeight="1" x14ac:dyDescent="0.2">
      <c r="A845" s="8" t="s">
        <v>1318</v>
      </c>
      <c r="B845" s="9" t="s">
        <v>1319</v>
      </c>
      <c r="C845" s="9"/>
      <c r="D845" s="10">
        <v>424096</v>
      </c>
      <c r="E845" s="10">
        <f t="shared" si="74"/>
        <v>424096</v>
      </c>
      <c r="F845" s="10">
        <v>0</v>
      </c>
      <c r="G845" s="10">
        <v>0</v>
      </c>
      <c r="H845" s="10">
        <f t="shared" si="73"/>
        <v>424096</v>
      </c>
      <c r="K845" s="14"/>
      <c r="L845" s="14"/>
      <c r="M845" s="14"/>
      <c r="N845" s="14"/>
    </row>
    <row r="846" spans="1:14" ht="39.75" customHeight="1" x14ac:dyDescent="0.2">
      <c r="A846" s="8" t="s">
        <v>1320</v>
      </c>
      <c r="B846" s="9" t="s">
        <v>1321</v>
      </c>
      <c r="C846" s="9"/>
      <c r="D846" s="10">
        <v>-138780</v>
      </c>
      <c r="E846" s="10">
        <f t="shared" si="74"/>
        <v>-138780</v>
      </c>
      <c r="F846" s="10">
        <v>0</v>
      </c>
      <c r="G846" s="10">
        <v>0</v>
      </c>
      <c r="H846" s="10">
        <f t="shared" si="73"/>
        <v>-138780</v>
      </c>
      <c r="K846" s="14"/>
      <c r="L846" s="14"/>
      <c r="M846" s="14"/>
      <c r="N846" s="14"/>
    </row>
    <row r="847" spans="1:14" ht="39.75" customHeight="1" x14ac:dyDescent="0.2">
      <c r="A847" s="8" t="s">
        <v>1322</v>
      </c>
      <c r="B847" s="9" t="s">
        <v>1323</v>
      </c>
      <c r="C847" s="9"/>
      <c r="D847" s="10">
        <v>-76</v>
      </c>
      <c r="E847" s="10">
        <f t="shared" si="74"/>
        <v>-76</v>
      </c>
      <c r="F847" s="10">
        <v>0</v>
      </c>
      <c r="G847" s="10">
        <v>0</v>
      </c>
      <c r="H847" s="10">
        <f t="shared" si="73"/>
        <v>-76</v>
      </c>
      <c r="K847" s="14"/>
      <c r="L847" s="14"/>
      <c r="M847" s="14"/>
      <c r="N847" s="14"/>
    </row>
    <row r="848" spans="1:14" ht="37.5" customHeight="1" x14ac:dyDescent="0.2">
      <c r="A848" s="8" t="s">
        <v>1324</v>
      </c>
      <c r="B848" s="9" t="s">
        <v>1325</v>
      </c>
      <c r="C848" s="9"/>
      <c r="D848" s="10">
        <v>-230622</v>
      </c>
      <c r="E848" s="10">
        <f t="shared" si="74"/>
        <v>-230622</v>
      </c>
      <c r="F848" s="10">
        <v>0</v>
      </c>
      <c r="G848" s="10">
        <v>0</v>
      </c>
      <c r="H848" s="10">
        <f t="shared" si="73"/>
        <v>-230622</v>
      </c>
      <c r="K848" s="14"/>
      <c r="L848" s="14"/>
      <c r="M848" s="14"/>
      <c r="N848" s="14"/>
    </row>
    <row r="849" spans="1:14" ht="37.5" customHeight="1" x14ac:dyDescent="0.2">
      <c r="A849" s="8" t="s">
        <v>1326</v>
      </c>
      <c r="B849" s="9" t="s">
        <v>1327</v>
      </c>
      <c r="C849" s="9"/>
      <c r="D849" s="10">
        <v>2000</v>
      </c>
      <c r="E849" s="10">
        <f t="shared" si="74"/>
        <v>2000</v>
      </c>
      <c r="F849" s="10">
        <v>0</v>
      </c>
      <c r="G849" s="10">
        <v>0</v>
      </c>
      <c r="H849" s="10">
        <f t="shared" si="73"/>
        <v>2000</v>
      </c>
      <c r="K849" s="14"/>
      <c r="L849" s="14"/>
      <c r="M849" s="14"/>
      <c r="N849" s="14"/>
    </row>
    <row r="850" spans="1:14" ht="38.25" customHeight="1" x14ac:dyDescent="0.2">
      <c r="A850" s="8" t="s">
        <v>1328</v>
      </c>
      <c r="B850" s="9" t="s">
        <v>1329</v>
      </c>
      <c r="C850" s="9"/>
      <c r="D850" s="10">
        <v>828</v>
      </c>
      <c r="E850" s="10">
        <f t="shared" si="74"/>
        <v>828</v>
      </c>
      <c r="F850" s="10">
        <v>0</v>
      </c>
      <c r="G850" s="10">
        <v>0</v>
      </c>
      <c r="H850" s="10">
        <f t="shared" si="73"/>
        <v>828</v>
      </c>
      <c r="K850" s="14"/>
      <c r="L850" s="14"/>
      <c r="M850" s="14"/>
      <c r="N850" s="14"/>
    </row>
    <row r="851" spans="1:14" ht="39" customHeight="1" x14ac:dyDescent="0.2">
      <c r="A851" s="8" t="s">
        <v>1330</v>
      </c>
      <c r="B851" s="9" t="s">
        <v>1331</v>
      </c>
      <c r="C851" s="9"/>
      <c r="D851" s="10">
        <v>-2560</v>
      </c>
      <c r="E851" s="10">
        <f t="shared" si="74"/>
        <v>-2560</v>
      </c>
      <c r="F851" s="10">
        <v>0</v>
      </c>
      <c r="G851" s="10">
        <v>0</v>
      </c>
      <c r="H851" s="10">
        <f t="shared" si="73"/>
        <v>-2560</v>
      </c>
      <c r="K851" s="14"/>
      <c r="L851" s="14"/>
      <c r="M851" s="14"/>
      <c r="N851" s="14"/>
    </row>
    <row r="852" spans="1:14" ht="37.5" customHeight="1" x14ac:dyDescent="0.2">
      <c r="A852" s="8" t="s">
        <v>1332</v>
      </c>
      <c r="B852" s="9" t="s">
        <v>1333</v>
      </c>
      <c r="C852" s="9"/>
      <c r="D852" s="10">
        <v>-39118</v>
      </c>
      <c r="E852" s="10">
        <f t="shared" si="74"/>
        <v>-39118</v>
      </c>
      <c r="F852" s="10">
        <v>0</v>
      </c>
      <c r="G852" s="10">
        <v>0</v>
      </c>
      <c r="H852" s="10">
        <f t="shared" si="73"/>
        <v>-39118</v>
      </c>
      <c r="K852" s="14"/>
      <c r="L852" s="14"/>
      <c r="M852" s="14"/>
      <c r="N852" s="14"/>
    </row>
    <row r="853" spans="1:14" ht="28.5" customHeight="1" x14ac:dyDescent="0.2">
      <c r="A853" s="8" t="s">
        <v>1334</v>
      </c>
      <c r="B853" s="9" t="s">
        <v>1335</v>
      </c>
      <c r="C853" s="9"/>
      <c r="D853" s="10">
        <v>272700</v>
      </c>
      <c r="E853" s="10">
        <f t="shared" si="74"/>
        <v>272700</v>
      </c>
      <c r="F853" s="10">
        <v>0</v>
      </c>
      <c r="G853" s="10">
        <v>0</v>
      </c>
      <c r="H853" s="10">
        <f t="shared" si="73"/>
        <v>272700</v>
      </c>
      <c r="K853" s="14"/>
      <c r="L853" s="14"/>
      <c r="M853" s="14"/>
      <c r="N853" s="14"/>
    </row>
    <row r="854" spans="1:14" ht="28.5" customHeight="1" x14ac:dyDescent="0.2">
      <c r="A854" s="8" t="s">
        <v>1336</v>
      </c>
      <c r="B854" s="9" t="s">
        <v>1337</v>
      </c>
      <c r="C854" s="9"/>
      <c r="D854" s="10">
        <v>631654</v>
      </c>
      <c r="E854" s="10">
        <f t="shared" si="74"/>
        <v>631654</v>
      </c>
      <c r="F854" s="10">
        <v>0</v>
      </c>
      <c r="G854" s="10">
        <v>0</v>
      </c>
      <c r="H854" s="10">
        <f t="shared" si="73"/>
        <v>631654</v>
      </c>
      <c r="K854" s="14"/>
      <c r="L854" s="14"/>
      <c r="M854" s="14"/>
      <c r="N854" s="14"/>
    </row>
    <row r="855" spans="1:14" ht="37.5" customHeight="1" x14ac:dyDescent="0.2">
      <c r="A855" s="8" t="s">
        <v>1338</v>
      </c>
      <c r="B855" s="9" t="s">
        <v>1339</v>
      </c>
      <c r="C855" s="9"/>
      <c r="D855" s="10">
        <v>-14147</v>
      </c>
      <c r="E855" s="10">
        <f t="shared" si="74"/>
        <v>-14147</v>
      </c>
      <c r="F855" s="10">
        <v>0</v>
      </c>
      <c r="G855" s="10">
        <v>0</v>
      </c>
      <c r="H855" s="10">
        <f t="shared" si="73"/>
        <v>-14147</v>
      </c>
      <c r="K855" s="14"/>
      <c r="L855" s="14"/>
      <c r="M855" s="14"/>
      <c r="N855" s="14"/>
    </row>
    <row r="856" spans="1:14" ht="28.5" customHeight="1" x14ac:dyDescent="0.2">
      <c r="A856" s="8" t="s">
        <v>1340</v>
      </c>
      <c r="B856" s="9" t="s">
        <v>1341</v>
      </c>
      <c r="C856" s="9"/>
      <c r="D856" s="10">
        <v>400000</v>
      </c>
      <c r="E856" s="10">
        <f t="shared" si="74"/>
        <v>400000</v>
      </c>
      <c r="F856" s="10">
        <v>0</v>
      </c>
      <c r="G856" s="10">
        <v>0</v>
      </c>
      <c r="H856" s="10">
        <f t="shared" si="73"/>
        <v>400000</v>
      </c>
      <c r="K856" s="14"/>
      <c r="L856" s="14"/>
      <c r="M856" s="14"/>
      <c r="N856" s="14"/>
    </row>
    <row r="857" spans="1:14" ht="28.5" customHeight="1" x14ac:dyDescent="0.2">
      <c r="A857" s="8" t="s">
        <v>1342</v>
      </c>
      <c r="B857" s="9" t="s">
        <v>1343</v>
      </c>
      <c r="C857" s="9"/>
      <c r="D857" s="10">
        <v>305000</v>
      </c>
      <c r="E857" s="10">
        <f t="shared" si="74"/>
        <v>305000</v>
      </c>
      <c r="F857" s="10">
        <v>0</v>
      </c>
      <c r="G857" s="10">
        <v>0</v>
      </c>
      <c r="H857" s="10">
        <f t="shared" si="73"/>
        <v>305000</v>
      </c>
      <c r="K857" s="14"/>
      <c r="L857" s="14"/>
      <c r="M857" s="14"/>
      <c r="N857" s="14"/>
    </row>
    <row r="858" spans="1:14" ht="28.5" customHeight="1" x14ac:dyDescent="0.2">
      <c r="A858" s="8" t="s">
        <v>1344</v>
      </c>
      <c r="B858" s="9" t="s">
        <v>1345</v>
      </c>
      <c r="C858" s="9"/>
      <c r="D858" s="10">
        <v>100000</v>
      </c>
      <c r="E858" s="10">
        <f t="shared" si="74"/>
        <v>100000</v>
      </c>
      <c r="F858" s="10">
        <v>0</v>
      </c>
      <c r="G858" s="10">
        <v>0</v>
      </c>
      <c r="H858" s="10">
        <f t="shared" si="73"/>
        <v>100000</v>
      </c>
      <c r="K858" s="14"/>
      <c r="L858" s="14"/>
      <c r="M858" s="14"/>
      <c r="N858" s="14"/>
    </row>
    <row r="859" spans="1:14" ht="39" customHeight="1" x14ac:dyDescent="0.2">
      <c r="A859" s="8" t="s">
        <v>1346</v>
      </c>
      <c r="B859" s="9" t="s">
        <v>1347</v>
      </c>
      <c r="C859" s="9"/>
      <c r="D859" s="10">
        <v>6265</v>
      </c>
      <c r="E859" s="10">
        <f t="shared" si="74"/>
        <v>6265</v>
      </c>
      <c r="F859" s="10">
        <v>0</v>
      </c>
      <c r="G859" s="10">
        <v>0</v>
      </c>
      <c r="H859" s="10">
        <f t="shared" si="73"/>
        <v>6265</v>
      </c>
      <c r="K859" s="14"/>
      <c r="L859" s="14"/>
      <c r="M859" s="14"/>
      <c r="N859" s="14"/>
    </row>
    <row r="860" spans="1:14" ht="37.5" customHeight="1" x14ac:dyDescent="0.2">
      <c r="A860" s="8" t="s">
        <v>1348</v>
      </c>
      <c r="B860" s="9" t="s">
        <v>1349</v>
      </c>
      <c r="C860" s="9"/>
      <c r="D860" s="10">
        <v>6493</v>
      </c>
      <c r="E860" s="10">
        <f t="shared" si="74"/>
        <v>6493</v>
      </c>
      <c r="F860" s="10">
        <v>0</v>
      </c>
      <c r="G860" s="10">
        <v>0</v>
      </c>
      <c r="H860" s="10">
        <f t="shared" si="73"/>
        <v>6493</v>
      </c>
      <c r="K860" s="14"/>
      <c r="L860" s="14"/>
      <c r="M860" s="14"/>
      <c r="N860" s="14"/>
    </row>
    <row r="861" spans="1:14" ht="28.5" customHeight="1" x14ac:dyDescent="0.2">
      <c r="A861" s="8" t="s">
        <v>1350</v>
      </c>
      <c r="B861" s="9" t="s">
        <v>1351</v>
      </c>
      <c r="C861" s="9"/>
      <c r="D861" s="10">
        <v>70000</v>
      </c>
      <c r="E861" s="10">
        <f t="shared" si="74"/>
        <v>70000</v>
      </c>
      <c r="F861" s="10">
        <v>0</v>
      </c>
      <c r="G861" s="10">
        <v>0</v>
      </c>
      <c r="H861" s="10">
        <f t="shared" si="73"/>
        <v>70000</v>
      </c>
      <c r="K861" s="14"/>
      <c r="L861" s="14"/>
      <c r="M861" s="14"/>
      <c r="N861" s="14"/>
    </row>
    <row r="862" spans="1:14" ht="28.5" customHeight="1" x14ac:dyDescent="0.2">
      <c r="A862" s="8" t="s">
        <v>1352</v>
      </c>
      <c r="B862" s="9" t="s">
        <v>1353</v>
      </c>
      <c r="C862" s="9"/>
      <c r="D862" s="10">
        <v>518130</v>
      </c>
      <c r="E862" s="10">
        <f t="shared" si="74"/>
        <v>518130</v>
      </c>
      <c r="F862" s="10">
        <v>0</v>
      </c>
      <c r="G862" s="10">
        <v>0</v>
      </c>
      <c r="H862" s="10">
        <f t="shared" si="73"/>
        <v>518130</v>
      </c>
      <c r="K862" s="14"/>
      <c r="L862" s="14"/>
      <c r="M862" s="14"/>
      <c r="N862" s="14"/>
    </row>
    <row r="863" spans="1:14" ht="28.5" customHeight="1" x14ac:dyDescent="0.2">
      <c r="A863" s="8" t="s">
        <v>1354</v>
      </c>
      <c r="B863" s="9" t="s">
        <v>1355</v>
      </c>
      <c r="C863" s="9"/>
      <c r="D863" s="10">
        <v>-101000</v>
      </c>
      <c r="E863" s="10">
        <f t="shared" si="74"/>
        <v>-101000</v>
      </c>
      <c r="F863" s="10">
        <v>0</v>
      </c>
      <c r="G863" s="10">
        <v>0</v>
      </c>
      <c r="H863" s="10">
        <f t="shared" si="73"/>
        <v>-101000</v>
      </c>
      <c r="K863" s="14"/>
      <c r="L863" s="14"/>
      <c r="M863" s="14"/>
      <c r="N863" s="14"/>
    </row>
    <row r="864" spans="1:14" ht="28.5" customHeight="1" x14ac:dyDescent="0.2">
      <c r="A864" s="8" t="s">
        <v>1356</v>
      </c>
      <c r="B864" s="9" t="s">
        <v>1357</v>
      </c>
      <c r="C864" s="9"/>
      <c r="D864" s="10">
        <v>500000</v>
      </c>
      <c r="E864" s="10">
        <f t="shared" si="74"/>
        <v>500000</v>
      </c>
      <c r="F864" s="10">
        <v>0</v>
      </c>
      <c r="G864" s="10">
        <v>0</v>
      </c>
      <c r="H864" s="10">
        <f t="shared" si="73"/>
        <v>500000</v>
      </c>
      <c r="K864" s="14"/>
      <c r="L864" s="14"/>
      <c r="M864" s="14"/>
      <c r="N864" s="14"/>
    </row>
    <row r="865" spans="1:14" ht="28.5" customHeight="1" x14ac:dyDescent="0.2">
      <c r="A865" s="8" t="s">
        <v>1358</v>
      </c>
      <c r="B865" s="9" t="s">
        <v>1359</v>
      </c>
      <c r="C865" s="9"/>
      <c r="D865" s="10">
        <v>900000</v>
      </c>
      <c r="E865" s="10">
        <f t="shared" si="74"/>
        <v>900000</v>
      </c>
      <c r="F865" s="10">
        <v>0</v>
      </c>
      <c r="G865" s="10">
        <v>0</v>
      </c>
      <c r="H865" s="10">
        <f t="shared" si="73"/>
        <v>900000</v>
      </c>
      <c r="K865" s="14"/>
      <c r="L865" s="14"/>
      <c r="M865" s="14"/>
      <c r="N865" s="14"/>
    </row>
    <row r="866" spans="1:14" ht="39" customHeight="1" x14ac:dyDescent="0.2">
      <c r="A866" s="8" t="s">
        <v>1360</v>
      </c>
      <c r="B866" s="9" t="s">
        <v>1361</v>
      </c>
      <c r="C866" s="9"/>
      <c r="D866" s="10">
        <v>800000</v>
      </c>
      <c r="E866" s="10">
        <f t="shared" si="74"/>
        <v>800000</v>
      </c>
      <c r="F866" s="10">
        <v>0</v>
      </c>
      <c r="G866" s="10">
        <v>0</v>
      </c>
      <c r="H866" s="10">
        <f t="shared" si="73"/>
        <v>800000</v>
      </c>
      <c r="K866" s="14"/>
      <c r="L866" s="14"/>
      <c r="M866" s="14"/>
      <c r="N866" s="14"/>
    </row>
    <row r="867" spans="1:14" ht="38.25" customHeight="1" x14ac:dyDescent="0.2">
      <c r="A867" s="8" t="s">
        <v>1362</v>
      </c>
      <c r="B867" s="9" t="s">
        <v>1363</v>
      </c>
      <c r="C867" s="9"/>
      <c r="D867" s="10">
        <v>900000</v>
      </c>
      <c r="E867" s="10">
        <f t="shared" si="74"/>
        <v>900000</v>
      </c>
      <c r="F867" s="10">
        <v>0</v>
      </c>
      <c r="G867" s="10">
        <v>0</v>
      </c>
      <c r="H867" s="10">
        <f t="shared" si="73"/>
        <v>900000</v>
      </c>
      <c r="K867" s="14"/>
      <c r="L867" s="14"/>
      <c r="M867" s="14"/>
      <c r="N867" s="14"/>
    </row>
    <row r="868" spans="1:14" ht="28.5" customHeight="1" x14ac:dyDescent="0.2">
      <c r="A868" s="8" t="s">
        <v>1364</v>
      </c>
      <c r="B868" s="9" t="s">
        <v>1365</v>
      </c>
      <c r="C868" s="9"/>
      <c r="D868" s="10">
        <v>50500</v>
      </c>
      <c r="E868" s="10">
        <f t="shared" si="74"/>
        <v>50500</v>
      </c>
      <c r="F868" s="10">
        <v>0</v>
      </c>
      <c r="G868" s="10">
        <v>0</v>
      </c>
      <c r="H868" s="10">
        <f t="shared" si="73"/>
        <v>50500</v>
      </c>
      <c r="K868" s="14"/>
      <c r="L868" s="14"/>
      <c r="M868" s="14"/>
      <c r="N868" s="14"/>
    </row>
    <row r="869" spans="1:14" ht="39" customHeight="1" x14ac:dyDescent="0.2">
      <c r="A869" s="8" t="s">
        <v>1366</v>
      </c>
      <c r="B869" s="9" t="s">
        <v>1367</v>
      </c>
      <c r="C869" s="9"/>
      <c r="D869" s="10">
        <v>200000</v>
      </c>
      <c r="E869" s="10">
        <f t="shared" si="74"/>
        <v>200000</v>
      </c>
      <c r="F869" s="10">
        <v>0</v>
      </c>
      <c r="G869" s="10">
        <v>0</v>
      </c>
      <c r="H869" s="10">
        <f t="shared" si="73"/>
        <v>200000</v>
      </c>
      <c r="K869" s="14"/>
      <c r="L869" s="14"/>
      <c r="M869" s="14"/>
      <c r="N869" s="14"/>
    </row>
    <row r="870" spans="1:14" ht="27" customHeight="1" x14ac:dyDescent="0.2">
      <c r="A870" s="8" t="s">
        <v>1368</v>
      </c>
      <c r="B870" s="9" t="s">
        <v>1369</v>
      </c>
      <c r="C870" s="9"/>
      <c r="D870" s="10">
        <v>750000</v>
      </c>
      <c r="E870" s="10">
        <f t="shared" si="74"/>
        <v>750000</v>
      </c>
      <c r="F870" s="10">
        <v>0</v>
      </c>
      <c r="G870" s="10">
        <v>0</v>
      </c>
      <c r="H870" s="10">
        <f t="shared" si="73"/>
        <v>750000</v>
      </c>
      <c r="K870" s="14"/>
      <c r="L870" s="14"/>
      <c r="M870" s="14"/>
      <c r="N870" s="14"/>
    </row>
    <row r="871" spans="1:14" ht="39" customHeight="1" x14ac:dyDescent="0.2">
      <c r="A871" s="8" t="s">
        <v>1370</v>
      </c>
      <c r="B871" s="9" t="s">
        <v>1371</v>
      </c>
      <c r="C871" s="9"/>
      <c r="D871" s="10">
        <v>745613</v>
      </c>
      <c r="E871" s="10">
        <f t="shared" si="74"/>
        <v>745613</v>
      </c>
      <c r="F871" s="10">
        <v>0</v>
      </c>
      <c r="G871" s="10">
        <v>0</v>
      </c>
      <c r="H871" s="10">
        <f t="shared" si="73"/>
        <v>745613</v>
      </c>
      <c r="K871" s="14"/>
      <c r="L871" s="14"/>
      <c r="M871" s="14"/>
      <c r="N871" s="14"/>
    </row>
    <row r="872" spans="1:14" ht="39" customHeight="1" x14ac:dyDescent="0.2">
      <c r="A872" s="8" t="s">
        <v>1372</v>
      </c>
      <c r="B872" s="9" t="s">
        <v>1373</v>
      </c>
      <c r="C872" s="9"/>
      <c r="D872" s="10">
        <v>454500</v>
      </c>
      <c r="E872" s="10">
        <f t="shared" si="74"/>
        <v>454500</v>
      </c>
      <c r="F872" s="10">
        <v>0</v>
      </c>
      <c r="G872" s="10">
        <v>0</v>
      </c>
      <c r="H872" s="10">
        <f t="shared" si="73"/>
        <v>454500</v>
      </c>
      <c r="K872" s="14"/>
      <c r="L872" s="14"/>
      <c r="M872" s="14"/>
      <c r="N872" s="14"/>
    </row>
    <row r="873" spans="1:14" ht="38.25" customHeight="1" x14ac:dyDescent="0.2">
      <c r="A873" s="8" t="s">
        <v>1374</v>
      </c>
      <c r="B873" s="9" t="s">
        <v>1375</v>
      </c>
      <c r="C873" s="9"/>
      <c r="D873" s="10">
        <v>964550</v>
      </c>
      <c r="E873" s="10">
        <f t="shared" si="74"/>
        <v>964550</v>
      </c>
      <c r="F873" s="10">
        <v>0</v>
      </c>
      <c r="G873" s="10">
        <v>0</v>
      </c>
      <c r="H873" s="10">
        <f t="shared" si="73"/>
        <v>964550</v>
      </c>
      <c r="K873" s="14"/>
      <c r="L873" s="14"/>
      <c r="M873" s="14"/>
      <c r="N873" s="14"/>
    </row>
    <row r="874" spans="1:14" ht="31.5" customHeight="1" x14ac:dyDescent="0.2">
      <c r="A874" s="95" t="s">
        <v>1376</v>
      </c>
      <c r="B874" s="96"/>
      <c r="C874" s="41">
        <f t="shared" ref="C874:H874" si="75">SUM(C828:C873)</f>
        <v>0</v>
      </c>
      <c r="D874" s="15">
        <f t="shared" si="75"/>
        <v>8780807</v>
      </c>
      <c r="E874" s="15">
        <f>SUM(E828:E873)</f>
        <v>8780807</v>
      </c>
      <c r="F874" s="15">
        <f t="shared" si="75"/>
        <v>0</v>
      </c>
      <c r="G874" s="15">
        <f t="shared" si="75"/>
        <v>0</v>
      </c>
      <c r="H874" s="15">
        <f t="shared" si="75"/>
        <v>8780807</v>
      </c>
      <c r="K874" s="14"/>
      <c r="L874" s="14"/>
      <c r="M874" s="14"/>
      <c r="N874" s="14"/>
    </row>
    <row r="875" spans="1:14" ht="16.5" customHeight="1" thickBot="1" x14ac:dyDescent="0.25">
      <c r="A875" s="6">
        <v>3361</v>
      </c>
      <c r="B875" s="93" t="s">
        <v>1513</v>
      </c>
      <c r="C875" s="93"/>
      <c r="D875" s="94"/>
      <c r="E875" s="94"/>
      <c r="F875" s="94"/>
      <c r="G875" s="94"/>
      <c r="H875" s="94"/>
    </row>
    <row r="876" spans="1:14" ht="26.25" thickTop="1" x14ac:dyDescent="0.2">
      <c r="A876" s="19" t="s">
        <v>0</v>
      </c>
      <c r="B876" s="20" t="s">
        <v>1</v>
      </c>
      <c r="C876" s="20" t="s">
        <v>1379</v>
      </c>
      <c r="D876" s="21" t="s">
        <v>1514</v>
      </c>
      <c r="E876" s="21" t="s">
        <v>1380</v>
      </c>
      <c r="F876" s="21" t="s">
        <v>2</v>
      </c>
      <c r="G876" s="21" t="s">
        <v>3</v>
      </c>
      <c r="H876" s="21" t="s">
        <v>1381</v>
      </c>
    </row>
    <row r="877" spans="1:14" ht="26.25" customHeight="1" x14ac:dyDescent="0.2">
      <c r="A877" s="11">
        <v>1126875</v>
      </c>
      <c r="B877" s="9" t="s">
        <v>1378</v>
      </c>
      <c r="C877" s="9"/>
      <c r="D877" s="10">
        <v>54998975</v>
      </c>
      <c r="E877" s="10">
        <v>54998975</v>
      </c>
      <c r="F877" s="10">
        <v>163450503</v>
      </c>
      <c r="G877" s="10">
        <v>8560462</v>
      </c>
      <c r="H877" s="10">
        <f>SUM(E877:G877)</f>
        <v>227009940</v>
      </c>
    </row>
    <row r="878" spans="1:14" x14ac:dyDescent="0.2">
      <c r="A878" s="101"/>
      <c r="B878" s="101"/>
      <c r="C878" s="41"/>
      <c r="D878" s="15">
        <f>D877</f>
        <v>54998975</v>
      </c>
      <c r="E878" s="15">
        <f>C878+D878</f>
        <v>54998975</v>
      </c>
      <c r="F878" s="15">
        <f>F877</f>
        <v>163450503</v>
      </c>
      <c r="G878" s="15">
        <f>G877</f>
        <v>8560462</v>
      </c>
      <c r="H878" s="15">
        <f>H877</f>
        <v>227009940</v>
      </c>
    </row>
    <row r="879" spans="1:14" s="3" customFormat="1" ht="17.25" customHeight="1" x14ac:dyDescent="0.2">
      <c r="A879" s="78"/>
      <c r="B879" s="79"/>
      <c r="C879" s="80"/>
      <c r="D879" s="81"/>
      <c r="E879" s="81"/>
      <c r="F879" s="81"/>
      <c r="G879" s="81"/>
      <c r="H879" s="81"/>
      <c r="I879" s="2"/>
      <c r="K879" s="14"/>
      <c r="L879" s="14"/>
      <c r="M879" s="14"/>
      <c r="N879" s="14"/>
    </row>
    <row r="880" spans="1:14" ht="27.75" customHeight="1" x14ac:dyDescent="0.2">
      <c r="A880" s="99" t="s">
        <v>1377</v>
      </c>
      <c r="B880" s="100"/>
      <c r="C880" s="82">
        <f>SUM(C8:C878)/2</f>
        <v>4746204</v>
      </c>
      <c r="D880" s="82">
        <f>SUM(D8:D878)/2</f>
        <v>1250741396.1999998</v>
      </c>
      <c r="E880" s="82">
        <f>C880+D880</f>
        <v>1255487600.1999998</v>
      </c>
      <c r="F880" s="82">
        <f>SUM(F8:F878)/2</f>
        <v>1224141794</v>
      </c>
      <c r="G880" s="82">
        <f>SUM(G8:G878)/2</f>
        <v>595689826</v>
      </c>
      <c r="H880" s="82">
        <f>SUM(H8:H878)/2</f>
        <v>3075319220.2000003</v>
      </c>
    </row>
    <row r="882" spans="4:5" x14ac:dyDescent="0.2">
      <c r="D882" s="70"/>
      <c r="E882" s="89"/>
    </row>
    <row r="883" spans="4:5" x14ac:dyDescent="0.2">
      <c r="D883" s="70"/>
      <c r="E883" s="70"/>
    </row>
    <row r="884" spans="4:5" x14ac:dyDescent="0.2">
      <c r="E884" s="70"/>
    </row>
  </sheetData>
  <mergeCells count="91">
    <mergeCell ref="A2:H2"/>
    <mergeCell ref="A4:H4"/>
    <mergeCell ref="B6:H6"/>
    <mergeCell ref="A61:B61"/>
    <mergeCell ref="A62:H62"/>
    <mergeCell ref="B63:H63"/>
    <mergeCell ref="A79:B79"/>
    <mergeCell ref="A80:H80"/>
    <mergeCell ref="B81:H81"/>
    <mergeCell ref="A100:B100"/>
    <mergeCell ref="A101:H101"/>
    <mergeCell ref="B102:H102"/>
    <mergeCell ref="A107:B107"/>
    <mergeCell ref="A108:H108"/>
    <mergeCell ref="B109:H109"/>
    <mergeCell ref="A124:B124"/>
    <mergeCell ref="A125:H125"/>
    <mergeCell ref="B126:H126"/>
    <mergeCell ref="A276:B276"/>
    <mergeCell ref="A277:H277"/>
    <mergeCell ref="B278:H278"/>
    <mergeCell ref="A281:B281"/>
    <mergeCell ref="A282:H282"/>
    <mergeCell ref="B283:H283"/>
    <mergeCell ref="A291:B291"/>
    <mergeCell ref="A292:H292"/>
    <mergeCell ref="B293:H293"/>
    <mergeCell ref="A299:B299"/>
    <mergeCell ref="A300:H300"/>
    <mergeCell ref="B301:H301"/>
    <mergeCell ref="A305:B305"/>
    <mergeCell ref="A306:H306"/>
    <mergeCell ref="B307:H307"/>
    <mergeCell ref="A357:B357"/>
    <mergeCell ref="A358:H358"/>
    <mergeCell ref="B359:H359"/>
    <mergeCell ref="A367:B367"/>
    <mergeCell ref="A368:H368"/>
    <mergeCell ref="B369:H369"/>
    <mergeCell ref="A451:B451"/>
    <mergeCell ref="A452:H452"/>
    <mergeCell ref="B453:H453"/>
    <mergeCell ref="A539:B539"/>
    <mergeCell ref="A540:H540"/>
    <mergeCell ref="B541:H541"/>
    <mergeCell ref="A544:B544"/>
    <mergeCell ref="A545:H545"/>
    <mergeCell ref="B546:H546"/>
    <mergeCell ref="A552:B552"/>
    <mergeCell ref="A553:H553"/>
    <mergeCell ref="B554:H554"/>
    <mergeCell ref="A560:B560"/>
    <mergeCell ref="A561:H561"/>
    <mergeCell ref="B562:H562"/>
    <mergeCell ref="A566:B566"/>
    <mergeCell ref="A567:H567"/>
    <mergeCell ref="B568:H568"/>
    <mergeCell ref="A571:B571"/>
    <mergeCell ref="A572:H572"/>
    <mergeCell ref="B573:H573"/>
    <mergeCell ref="A637:B637"/>
    <mergeCell ref="A638:H638"/>
    <mergeCell ref="B639:H639"/>
    <mergeCell ref="A649:B649"/>
    <mergeCell ref="A650:H650"/>
    <mergeCell ref="B651:H651"/>
    <mergeCell ref="A655:B655"/>
    <mergeCell ref="A656:H656"/>
    <mergeCell ref="B657:H657"/>
    <mergeCell ref="A669:B669"/>
    <mergeCell ref="A670:H670"/>
    <mergeCell ref="B671:H671"/>
    <mergeCell ref="A728:B728"/>
    <mergeCell ref="A729:H729"/>
    <mergeCell ref="B730:H730"/>
    <mergeCell ref="A738:B738"/>
    <mergeCell ref="A739:H739"/>
    <mergeCell ref="B740:H740"/>
    <mergeCell ref="A755:B755"/>
    <mergeCell ref="A756:H756"/>
    <mergeCell ref="B757:H757"/>
    <mergeCell ref="A772:B772"/>
    <mergeCell ref="A773:H773"/>
    <mergeCell ref="B774:H774"/>
    <mergeCell ref="A880:B880"/>
    <mergeCell ref="A824:B824"/>
    <mergeCell ref="A825:H825"/>
    <mergeCell ref="B826:H826"/>
    <mergeCell ref="A874:B874"/>
    <mergeCell ref="B875:H875"/>
    <mergeCell ref="A878:B878"/>
  </mergeCells>
  <pageMargins left="0.7" right="0.7" top="0.75" bottom="0.75" header="0.3" footer="0.3"/>
  <pageSetup scale="7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BDDACB3425B3CA438DCE84BCE075FBD5" ma:contentTypeVersion="11" ma:contentTypeDescription="" ma:contentTypeScope="" ma:versionID="c3034e89948ee577b0b3ff2e57d1b939">
  <xsd:schema xmlns:xsd="http://www.w3.org/2001/XMLSchema" xmlns:xs="http://www.w3.org/2001/XMLSchema" xmlns:p="http://schemas.microsoft.com/office/2006/metadata/properties" xmlns:ns2="308dc21f-8940-46b7-9ee9-f86b439897b1" xmlns:ns3="cc811197-5a73-4d86-a206-c117da05ddaa" targetNamespace="http://schemas.microsoft.com/office/2006/metadata/properties" ma:root="true" ma:fieldsID="31868e242e413f18d2ac54a7533d41b8" ns2:_="" ns3:_="">
    <xsd:import namespace="308dc21f-8940-46b7-9ee9-f86b439897b1"/>
    <xsd:import namespace="cc811197-5a73-4d86-a206-c117da05ddaa"/>
    <xsd:element name="properties">
      <xsd:complexType>
        <xsd:sequence>
          <xsd:element name="documentManagement">
            <xsd:complexType>
              <xsd:all>
                <xsd:element ref="ns2:Proposed_x002f_Passed_x0020__x0023__x003a_" minOccurs="0"/>
                <xsd:element ref="ns3:SharedWithUsers" minOccurs="0"/>
                <xsd:element ref="ns3:SharingHintHash" minOccurs="0"/>
                <xsd:element ref="ns3:SharedWithDetails" minOccurs="0"/>
                <xsd:element ref="ns2:wc9u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dc21f-8940-46b7-9ee9-f86b439897b1" elementFormDefault="qualified">
    <xsd:import namespace="http://schemas.microsoft.com/office/2006/documentManagement/types"/>
    <xsd:import namespace="http://schemas.microsoft.com/office/infopath/2007/PartnerControls"/>
    <xsd:element name="Proposed_x002f_Passed_x0020__x0023__x003a_" ma:index="8" nillable="true" ma:displayName="Proposed/Passed #:" ma:internalName="Proposed_x002f_Passed_x0020__x0023__x003a_">
      <xsd:simpleType>
        <xsd:restriction base="dms:Note">
          <xsd:maxLength value="255"/>
        </xsd:restriction>
      </xsd:simpleType>
    </xsd:element>
    <xsd:element name="wc9u" ma:index="12" nillable="true" ma:displayName="Year" ma:internalName="wc9u">
      <xsd:simpleType>
        <xsd:restriction base="dms:Text">
          <xsd:maxLength value="4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11197-5a73-4d86-a206-c117da05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Sharing Hint Hash" ma:internalName="SharingHintHash" ma:readOnly="true">
      <xsd:simpleType>
        <xsd:restriction base="dms:Text"/>
      </xsd:simple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c9u xmlns="308dc21f-8940-46b7-9ee9-f86b439897b1" xsi:nil="true"/>
    <Proposed_x002f_Passed_x0020__x0023__x003a_ xmlns="308dc21f-8940-46b7-9ee9-f86b439897b1" xsi:nil="true"/>
  </documentManagement>
</p:properties>
</file>

<file path=customXml/itemProps1.xml><?xml version="1.0" encoding="utf-8"?>
<ds:datastoreItem xmlns:ds="http://schemas.openxmlformats.org/officeDocument/2006/customXml" ds:itemID="{5A8D510D-AC61-4412-8852-0430712A23F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AA92315-9955-4C9D-B27A-4CA084C5D0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47BB1F-61DD-42B9-8DDF-59059BF5DA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8dc21f-8940-46b7-9ee9-f86b439897b1"/>
    <ds:schemaRef ds:uri="cc811197-5a73-4d86-a206-c117da05dd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9F731D7-B706-4120-B6D3-A082AF2D026D}">
  <ds:schemaRefs>
    <ds:schemaRef ds:uri="cc811197-5a73-4d86-a206-c117da05ddaa"/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308dc21f-8940-46b7-9ee9-f86b439897b1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King County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CIP spreadsheet</dc:title>
  <dc:creator>St. John, Polly</dc:creator>
  <cp:lastModifiedBy>McCaw, Sondra</cp:lastModifiedBy>
  <cp:lastPrinted>2015-10-09T01:59:59Z</cp:lastPrinted>
  <dcterms:created xsi:type="dcterms:W3CDTF">2015-01-30T17:38:30Z</dcterms:created>
  <dcterms:modified xsi:type="dcterms:W3CDTF">2015-10-09T02:00:01Z</dcterms:modified>
</cp:coreProperties>
</file>